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brielle.lammens\Documents\Mise à jour des coordonnées OS\"/>
    </mc:Choice>
  </mc:AlternateContent>
  <xr:revisionPtr revIDLastSave="0" documentId="13_ncr:1_{87ADC3B2-D1A5-47BB-8DD3-0BBB4BAC0BE5}" xr6:coauthVersionLast="47" xr6:coauthVersionMax="47" xr10:uidLastSave="{00000000-0000-0000-0000-000000000000}"/>
  <bookViews>
    <workbookView xWindow="-120" yWindow="-120" windowWidth="20730" windowHeight="11160" tabRatio="790" xr2:uid="{00000000-000D-0000-FFFF-FFFF00000000}"/>
  </bookViews>
  <sheets>
    <sheet name="Recherche" sheetId="8" r:id="rId1"/>
    <sheet name="Comment utiliser ce fichier" sheetId="10" r:id="rId2"/>
    <sheet name="Liste branches" sheetId="3" state="hidden" r:id="rId3"/>
    <sheet name="Base poids" sheetId="4" state="hidden" r:id="rId4"/>
    <sheet name="Adresses" sheetId="9" state="hidden" r:id="rId5"/>
    <sheet name="Unions Départementales" sheetId="11" state="hidden" r:id="rId6"/>
    <sheet name="Départements" sheetId="12" state="hidden" r:id="rId7"/>
  </sheets>
  <definedNames>
    <definedName name="_xlnm._FilterDatabase" localSheetId="4" hidden="1">Adresses!$A$1:$J$157</definedName>
    <definedName name="_xlnm._FilterDatabase" localSheetId="3" hidden="1">'Base poids'!$A$1:$F$1474</definedName>
    <definedName name="_xlnm._FilterDatabase" localSheetId="0" hidden="1">Recherche!$C$10:$L$19</definedName>
    <definedName name="_xlnm._FilterDatabase" localSheetId="5" hidden="1">'Unions Départementales'!$A$1:$L$701</definedName>
    <definedName name="Adresses">Adresses!$B$1:$J$157</definedName>
    <definedName name="branches">Adresses!$A$1:$G$231</definedName>
    <definedName name="dept">Départements!$A$1:$B$101</definedName>
    <definedName name="Liste">'Liste branches'!$A$2:$A$349</definedName>
    <definedName name="listo">'Liste branches'!$A$2:$B$349</definedName>
    <definedName name="listou">'Liste branches'!$A$2:$C$349</definedName>
    <definedName name="POIDS">'Base poids'!$A$2:$F1468</definedName>
    <definedName name="Ref">'Liste branches'!$A$1:$C$349</definedName>
    <definedName name="UD">'Unions Départementales'!$A$1:$L$701</definedName>
    <definedName name="val">Adresses!$B$1:$B$157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0" i="4" l="1"/>
  <c r="F530" i="4" s="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606" i="11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F21" i="4" s="1"/>
  <c r="E22" i="4"/>
  <c r="E23" i="4"/>
  <c r="E24" i="4"/>
  <c r="E25" i="4"/>
  <c r="E26" i="4"/>
  <c r="E27" i="4"/>
  <c r="F27" i="4" s="1"/>
  <c r="E28" i="4"/>
  <c r="F28" i="4" s="1"/>
  <c r="E29" i="4"/>
  <c r="F29" i="4" s="1"/>
  <c r="E30" i="4"/>
  <c r="F30" i="4" s="1"/>
  <c r="E31" i="4"/>
  <c r="F31" i="4" s="1"/>
  <c r="E32" i="4"/>
  <c r="E33" i="4"/>
  <c r="E34" i="4"/>
  <c r="E35" i="4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E58" i="4"/>
  <c r="E59" i="4"/>
  <c r="E60" i="4"/>
  <c r="E61" i="4"/>
  <c r="E62" i="4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E86" i="4"/>
  <c r="F86" i="4" s="1"/>
  <c r="E87" i="4"/>
  <c r="E88" i="4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F367" i="4" s="1"/>
  <c r="E368" i="4"/>
  <c r="F368" i="4" s="1"/>
  <c r="E369" i="4"/>
  <c r="F369" i="4" s="1"/>
  <c r="E370" i="4"/>
  <c r="F370" i="4" s="1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F390" i="4" s="1"/>
  <c r="E391" i="4"/>
  <c r="F391" i="4" s="1"/>
  <c r="E392" i="4"/>
  <c r="F392" i="4" s="1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F414" i="4" s="1"/>
  <c r="E415" i="4"/>
  <c r="F415" i="4" s="1"/>
  <c r="E416" i="4"/>
  <c r="F416" i="4" s="1"/>
  <c r="E417" i="4"/>
  <c r="F417" i="4" s="1"/>
  <c r="E418" i="4"/>
  <c r="F418" i="4" s="1"/>
  <c r="E419" i="4"/>
  <c r="F419" i="4" s="1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F440" i="4" s="1"/>
  <c r="E441" i="4"/>
  <c r="F441" i="4" s="1"/>
  <c r="E442" i="4"/>
  <c r="F442" i="4" s="1"/>
  <c r="E443" i="4"/>
  <c r="F443" i="4" s="1"/>
  <c r="E444" i="4"/>
  <c r="F444" i="4" s="1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F454" i="4" s="1"/>
  <c r="E455" i="4"/>
  <c r="F455" i="4" s="1"/>
  <c r="E456" i="4"/>
  <c r="F456" i="4" s="1"/>
  <c r="E457" i="4"/>
  <c r="F457" i="4" s="1"/>
  <c r="E458" i="4"/>
  <c r="F458" i="4" s="1"/>
  <c r="E459" i="4"/>
  <c r="F459" i="4" s="1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F473" i="4" s="1"/>
  <c r="E474" i="4"/>
  <c r="F474" i="4" s="1"/>
  <c r="E475" i="4"/>
  <c r="F475" i="4" s="1"/>
  <c r="E476" i="4"/>
  <c r="F476" i="4" s="1"/>
  <c r="E477" i="4"/>
  <c r="F477" i="4" s="1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F483" i="4" s="1"/>
  <c r="E484" i="4"/>
  <c r="F484" i="4" s="1"/>
  <c r="E485" i="4"/>
  <c r="F485" i="4" s="1"/>
  <c r="E486" i="4"/>
  <c r="F486" i="4" s="1"/>
  <c r="E487" i="4"/>
  <c r="F487" i="4" s="1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F502" i="4" s="1"/>
  <c r="E503" i="4"/>
  <c r="F503" i="4" s="1"/>
  <c r="E504" i="4"/>
  <c r="F504" i="4" s="1"/>
  <c r="E505" i="4"/>
  <c r="F505" i="4" s="1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F519" i="4" s="1"/>
  <c r="E520" i="4"/>
  <c r="F520" i="4" s="1"/>
  <c r="E521" i="4"/>
  <c r="F521" i="4" s="1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E528" i="4"/>
  <c r="E529" i="4"/>
  <c r="E531" i="4"/>
  <c r="E532" i="4"/>
  <c r="F532" i="4" s="1"/>
  <c r="E533" i="4"/>
  <c r="F533" i="4" s="1"/>
  <c r="E534" i="4"/>
  <c r="F534" i="4" s="1"/>
  <c r="E535" i="4"/>
  <c r="F535" i="4" s="1"/>
  <c r="E536" i="4"/>
  <c r="F536" i="4" s="1"/>
  <c r="E537" i="4"/>
  <c r="F537" i="4" s="1"/>
  <c r="E538" i="4"/>
  <c r="F538" i="4" s="1"/>
  <c r="E539" i="4"/>
  <c r="F539" i="4" s="1"/>
  <c r="E540" i="4"/>
  <c r="F540" i="4" s="1"/>
  <c r="E541" i="4"/>
  <c r="F541" i="4" s="1"/>
  <c r="E542" i="4"/>
  <c r="F542" i="4" s="1"/>
  <c r="E543" i="4"/>
  <c r="F543" i="4" s="1"/>
  <c r="E544" i="4"/>
  <c r="F544" i="4" s="1"/>
  <c r="E545" i="4"/>
  <c r="F545" i="4" s="1"/>
  <c r="E546" i="4"/>
  <c r="F546" i="4" s="1"/>
  <c r="E547" i="4"/>
  <c r="F547" i="4" s="1"/>
  <c r="E548" i="4"/>
  <c r="F548" i="4" s="1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F558" i="4" s="1"/>
  <c r="E559" i="4"/>
  <c r="E560" i="4"/>
  <c r="E561" i="4"/>
  <c r="E562" i="4"/>
  <c r="E563" i="4"/>
  <c r="E564" i="4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F575" i="4" s="1"/>
  <c r="E576" i="4"/>
  <c r="E577" i="4"/>
  <c r="E578" i="4"/>
  <c r="E579" i="4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F729" i="4" s="1"/>
  <c r="E730" i="4"/>
  <c r="E731" i="4"/>
  <c r="E732" i="4"/>
  <c r="E733" i="4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F753" i="4" s="1"/>
  <c r="E754" i="4"/>
  <c r="E755" i="4"/>
  <c r="E756" i="4"/>
  <c r="E757" i="4"/>
  <c r="E758" i="4"/>
  <c r="E759" i="4"/>
  <c r="F759" i="4" s="1"/>
  <c r="E760" i="4"/>
  <c r="F760" i="4" s="1"/>
  <c r="E761" i="4"/>
  <c r="F761" i="4" s="1"/>
  <c r="E762" i="4"/>
  <c r="F762" i="4" s="1"/>
  <c r="E763" i="4"/>
  <c r="F763" i="4" s="1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F883" i="4" s="1"/>
  <c r="E884" i="4"/>
  <c r="F884" i="4" s="1"/>
  <c r="E885" i="4"/>
  <c r="F885" i="4" s="1"/>
  <c r="E886" i="4"/>
  <c r="F886" i="4" s="1"/>
  <c r="E887" i="4"/>
  <c r="F887" i="4" s="1"/>
  <c r="E888" i="4"/>
  <c r="F888" i="4" s="1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F912" i="4" s="1"/>
  <c r="E913" i="4"/>
  <c r="E914" i="4"/>
  <c r="E915" i="4"/>
  <c r="E916" i="4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F1001" i="4" s="1"/>
  <c r="E1002" i="4"/>
  <c r="F1002" i="4" s="1"/>
  <c r="E1003" i="4"/>
  <c r="F1003" i="4" s="1"/>
  <c r="E1004" i="4"/>
  <c r="F1004" i="4" s="1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 s="1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1046" i="4"/>
  <c r="F1046" i="4" s="1"/>
  <c r="E1047" i="4"/>
  <c r="F1047" i="4" s="1"/>
  <c r="E1048" i="4"/>
  <c r="F1048" i="4" s="1"/>
  <c r="E1049" i="4"/>
  <c r="F1049" i="4" s="1"/>
  <c r="E1050" i="4"/>
  <c r="F1050" i="4" s="1"/>
  <c r="E1051" i="4"/>
  <c r="F1051" i="4" s="1"/>
  <c r="E1052" i="4"/>
  <c r="F1052" i="4" s="1"/>
  <c r="E1053" i="4"/>
  <c r="F1053" i="4" s="1"/>
  <c r="E1054" i="4"/>
  <c r="F1054" i="4" s="1"/>
  <c r="E1055" i="4"/>
  <c r="F1055" i="4" s="1"/>
  <c r="E1056" i="4"/>
  <c r="F1056" i="4" s="1"/>
  <c r="E1057" i="4"/>
  <c r="F1057" i="4" s="1"/>
  <c r="E1058" i="4"/>
  <c r="F1058" i="4" s="1"/>
  <c r="E1059" i="4"/>
  <c r="F1059" i="4" s="1"/>
  <c r="E1060" i="4"/>
  <c r="F1060" i="4" s="1"/>
  <c r="E1061" i="4"/>
  <c r="F1061" i="4" s="1"/>
  <c r="E1062" i="4"/>
  <c r="F1062" i="4" s="1"/>
  <c r="E1063" i="4"/>
  <c r="F1063" i="4" s="1"/>
  <c r="E1064" i="4"/>
  <c r="F1064" i="4" s="1"/>
  <c r="E1065" i="4"/>
  <c r="F1065" i="4" s="1"/>
  <c r="E1066" i="4"/>
  <c r="F1066" i="4" s="1"/>
  <c r="E1067" i="4"/>
  <c r="F1067" i="4" s="1"/>
  <c r="E1068" i="4"/>
  <c r="F1068" i="4" s="1"/>
  <c r="E1069" i="4"/>
  <c r="E1070" i="4"/>
  <c r="E1071" i="4"/>
  <c r="E1072" i="4"/>
  <c r="F1072" i="4" s="1"/>
  <c r="E1073" i="4"/>
  <c r="F1073" i="4" s="1"/>
  <c r="E1074" i="4"/>
  <c r="F1074" i="4" s="1"/>
  <c r="E1075" i="4"/>
  <c r="F1075" i="4" s="1"/>
  <c r="E1076" i="4"/>
  <c r="F1076" i="4" s="1"/>
  <c r="E1077" i="4"/>
  <c r="F1077" i="4" s="1"/>
  <c r="E1078" i="4"/>
  <c r="F1078" i="4" s="1"/>
  <c r="E1079" i="4"/>
  <c r="F1079" i="4" s="1"/>
  <c r="E1080" i="4"/>
  <c r="F1080" i="4" s="1"/>
  <c r="E1081" i="4"/>
  <c r="F1081" i="4" s="1"/>
  <c r="E1082" i="4"/>
  <c r="F1082" i="4" s="1"/>
  <c r="E1083" i="4"/>
  <c r="F1083" i="4" s="1"/>
  <c r="E1084" i="4"/>
  <c r="F1084" i="4" s="1"/>
  <c r="E1085" i="4"/>
  <c r="F1085" i="4" s="1"/>
  <c r="E1086" i="4"/>
  <c r="F1086" i="4" s="1"/>
  <c r="E1087" i="4"/>
  <c r="F1087" i="4" s="1"/>
  <c r="E1088" i="4"/>
  <c r="F1088" i="4" s="1"/>
  <c r="E1089" i="4"/>
  <c r="F1089" i="4" s="1"/>
  <c r="E1090" i="4"/>
  <c r="F1090" i="4" s="1"/>
  <c r="E1091" i="4"/>
  <c r="F1091" i="4" s="1"/>
  <c r="E1092" i="4"/>
  <c r="F1092" i="4" s="1"/>
  <c r="E1093" i="4"/>
  <c r="F1093" i="4" s="1"/>
  <c r="E1094" i="4"/>
  <c r="F1094" i="4" s="1"/>
  <c r="E1095" i="4"/>
  <c r="F1095" i="4" s="1"/>
  <c r="E1096" i="4"/>
  <c r="F1096" i="4" s="1"/>
  <c r="E1097" i="4"/>
  <c r="F1097" i="4" s="1"/>
  <c r="E1098" i="4"/>
  <c r="F1098" i="4" s="1"/>
  <c r="E1099" i="4"/>
  <c r="F1099" i="4" s="1"/>
  <c r="E1100" i="4"/>
  <c r="F1100" i="4" s="1"/>
  <c r="E1101" i="4"/>
  <c r="F1101" i="4" s="1"/>
  <c r="E1102" i="4"/>
  <c r="F1102" i="4" s="1"/>
  <c r="E1103" i="4"/>
  <c r="F1103" i="4" s="1"/>
  <c r="E1104" i="4"/>
  <c r="F1104" i="4" s="1"/>
  <c r="E1105" i="4"/>
  <c r="F1105" i="4" s="1"/>
  <c r="E1106" i="4"/>
  <c r="F1106" i="4" s="1"/>
  <c r="E1107" i="4"/>
  <c r="F1107" i="4" s="1"/>
  <c r="E1108" i="4"/>
  <c r="F1108" i="4" s="1"/>
  <c r="E1109" i="4"/>
  <c r="F1109" i="4" s="1"/>
  <c r="E1110" i="4"/>
  <c r="F1110" i="4" s="1"/>
  <c r="E1111" i="4"/>
  <c r="F1111" i="4" s="1"/>
  <c r="E1112" i="4"/>
  <c r="F1112" i="4" s="1"/>
  <c r="E1113" i="4"/>
  <c r="F1113" i="4" s="1"/>
  <c r="E1114" i="4"/>
  <c r="F1114" i="4" s="1"/>
  <c r="E1115" i="4"/>
  <c r="F1115" i="4" s="1"/>
  <c r="E1116" i="4"/>
  <c r="F1116" i="4" s="1"/>
  <c r="E1117" i="4"/>
  <c r="F1117" i="4" s="1"/>
  <c r="E1118" i="4"/>
  <c r="F1118" i="4" s="1"/>
  <c r="E1119" i="4"/>
  <c r="F1119" i="4" s="1"/>
  <c r="E1120" i="4"/>
  <c r="F1120" i="4" s="1"/>
  <c r="E1121" i="4"/>
  <c r="F1121" i="4" s="1"/>
  <c r="E1122" i="4"/>
  <c r="F1122" i="4" s="1"/>
  <c r="E1123" i="4"/>
  <c r="F1123" i="4" s="1"/>
  <c r="E1124" i="4"/>
  <c r="F1124" i="4" s="1"/>
  <c r="E1125" i="4"/>
  <c r="F1125" i="4" s="1"/>
  <c r="E1126" i="4"/>
  <c r="F1126" i="4" s="1"/>
  <c r="E1127" i="4"/>
  <c r="F1127" i="4" s="1"/>
  <c r="E1128" i="4"/>
  <c r="F1128" i="4" s="1"/>
  <c r="E1129" i="4"/>
  <c r="F1129" i="4" s="1"/>
  <c r="E1130" i="4"/>
  <c r="F1130" i="4" s="1"/>
  <c r="E1131" i="4"/>
  <c r="F1131" i="4" s="1"/>
  <c r="E1132" i="4"/>
  <c r="F1132" i="4" s="1"/>
  <c r="E1133" i="4"/>
  <c r="F1133" i="4" s="1"/>
  <c r="E1134" i="4"/>
  <c r="F1134" i="4" s="1"/>
  <c r="E1135" i="4"/>
  <c r="F1135" i="4" s="1"/>
  <c r="E1136" i="4"/>
  <c r="F1136" i="4" s="1"/>
  <c r="E1137" i="4"/>
  <c r="F1137" i="4" s="1"/>
  <c r="E1138" i="4"/>
  <c r="F1138" i="4" s="1"/>
  <c r="E1139" i="4"/>
  <c r="F1139" i="4" s="1"/>
  <c r="E1140" i="4"/>
  <c r="F1140" i="4" s="1"/>
  <c r="E1141" i="4"/>
  <c r="F1141" i="4" s="1"/>
  <c r="E1142" i="4"/>
  <c r="F1142" i="4" s="1"/>
  <c r="E1143" i="4"/>
  <c r="F1143" i="4" s="1"/>
  <c r="E1144" i="4"/>
  <c r="F1144" i="4" s="1"/>
  <c r="E1145" i="4"/>
  <c r="F1145" i="4" s="1"/>
  <c r="E1146" i="4"/>
  <c r="F1146" i="4" s="1"/>
  <c r="E1147" i="4"/>
  <c r="F1147" i="4" s="1"/>
  <c r="E1148" i="4"/>
  <c r="F1148" i="4" s="1"/>
  <c r="E1149" i="4"/>
  <c r="F1149" i="4" s="1"/>
  <c r="E1150" i="4"/>
  <c r="F1150" i="4" s="1"/>
  <c r="E1151" i="4"/>
  <c r="F1151" i="4" s="1"/>
  <c r="E1152" i="4"/>
  <c r="F1152" i="4" s="1"/>
  <c r="E1153" i="4"/>
  <c r="F1153" i="4" s="1"/>
  <c r="E1154" i="4"/>
  <c r="F1154" i="4" s="1"/>
  <c r="E1155" i="4"/>
  <c r="F1155" i="4" s="1"/>
  <c r="E1156" i="4"/>
  <c r="F1156" i="4" s="1"/>
  <c r="E1157" i="4"/>
  <c r="F1157" i="4" s="1"/>
  <c r="E1158" i="4"/>
  <c r="F1158" i="4" s="1"/>
  <c r="E1159" i="4"/>
  <c r="F1159" i="4" s="1"/>
  <c r="E1160" i="4"/>
  <c r="F1160" i="4" s="1"/>
  <c r="E1161" i="4"/>
  <c r="E1162" i="4"/>
  <c r="E1163" i="4"/>
  <c r="E1164" i="4"/>
  <c r="E1165" i="4"/>
  <c r="E1166" i="4"/>
  <c r="F1166" i="4" s="1"/>
  <c r="E1167" i="4"/>
  <c r="F1167" i="4" s="1"/>
  <c r="E1168" i="4"/>
  <c r="F1168" i="4" s="1"/>
  <c r="E1169" i="4"/>
  <c r="F1169" i="4" s="1"/>
  <c r="E1170" i="4"/>
  <c r="F1170" i="4" s="1"/>
  <c r="E1171" i="4"/>
  <c r="F1171" i="4" s="1"/>
  <c r="E1172" i="4"/>
  <c r="F1172" i="4" s="1"/>
  <c r="E1173" i="4"/>
  <c r="F1173" i="4" s="1"/>
  <c r="E1174" i="4"/>
  <c r="F1174" i="4" s="1"/>
  <c r="E1175" i="4"/>
  <c r="F1175" i="4" s="1"/>
  <c r="E1176" i="4"/>
  <c r="F1176" i="4" s="1"/>
  <c r="E1177" i="4"/>
  <c r="F1177" i="4" s="1"/>
  <c r="E1178" i="4"/>
  <c r="F1178" i="4" s="1"/>
  <c r="E1179" i="4"/>
  <c r="F1179" i="4" s="1"/>
  <c r="E1180" i="4"/>
  <c r="F1180" i="4" s="1"/>
  <c r="E1181" i="4"/>
  <c r="F1181" i="4" s="1"/>
  <c r="E1182" i="4"/>
  <c r="F1182" i="4" s="1"/>
  <c r="E1183" i="4"/>
  <c r="F1183" i="4" s="1"/>
  <c r="E1184" i="4"/>
  <c r="F1184" i="4" s="1"/>
  <c r="E1185" i="4"/>
  <c r="F1185" i="4" s="1"/>
  <c r="E1186" i="4"/>
  <c r="F1186" i="4" s="1"/>
  <c r="E1187" i="4"/>
  <c r="F1187" i="4" s="1"/>
  <c r="E1188" i="4"/>
  <c r="F1188" i="4" s="1"/>
  <c r="E1189" i="4"/>
  <c r="F1189" i="4" s="1"/>
  <c r="E1190" i="4"/>
  <c r="F1190" i="4" s="1"/>
  <c r="E1191" i="4"/>
  <c r="F1191" i="4" s="1"/>
  <c r="E1192" i="4"/>
  <c r="F1192" i="4" s="1"/>
  <c r="E1193" i="4"/>
  <c r="F1193" i="4" s="1"/>
  <c r="E1194" i="4"/>
  <c r="F1194" i="4" s="1"/>
  <c r="E1195" i="4"/>
  <c r="F1195" i="4" s="1"/>
  <c r="E1196" i="4"/>
  <c r="F1196" i="4" s="1"/>
  <c r="E1197" i="4"/>
  <c r="F1197" i="4" s="1"/>
  <c r="E1198" i="4"/>
  <c r="F1198" i="4" s="1"/>
  <c r="E1199" i="4"/>
  <c r="F1199" i="4" s="1"/>
  <c r="E1200" i="4"/>
  <c r="F1200" i="4" s="1"/>
  <c r="E1201" i="4"/>
  <c r="F1201" i="4" s="1"/>
  <c r="E1202" i="4"/>
  <c r="F1202" i="4" s="1"/>
  <c r="E1203" i="4"/>
  <c r="F1203" i="4" s="1"/>
  <c r="E1204" i="4"/>
  <c r="F1204" i="4" s="1"/>
  <c r="E1205" i="4"/>
  <c r="F1205" i="4" s="1"/>
  <c r="E1206" i="4"/>
  <c r="F1206" i="4" s="1"/>
  <c r="E1207" i="4"/>
  <c r="F1207" i="4" s="1"/>
  <c r="E1208" i="4"/>
  <c r="F1208" i="4" s="1"/>
  <c r="E1209" i="4"/>
  <c r="F1209" i="4" s="1"/>
  <c r="E1210" i="4"/>
  <c r="F1210" i="4" s="1"/>
  <c r="E1211" i="4"/>
  <c r="F1211" i="4" s="1"/>
  <c r="E1212" i="4"/>
  <c r="F1212" i="4" s="1"/>
  <c r="E1213" i="4"/>
  <c r="F1213" i="4" s="1"/>
  <c r="E1214" i="4"/>
  <c r="F1214" i="4" s="1"/>
  <c r="E1215" i="4"/>
  <c r="F1215" i="4" s="1"/>
  <c r="E1216" i="4"/>
  <c r="F1216" i="4" s="1"/>
  <c r="E1217" i="4"/>
  <c r="F1217" i="4" s="1"/>
  <c r="E1218" i="4"/>
  <c r="F1218" i="4" s="1"/>
  <c r="E1219" i="4"/>
  <c r="F1219" i="4" s="1"/>
  <c r="E1220" i="4"/>
  <c r="F1220" i="4" s="1"/>
  <c r="E1221" i="4"/>
  <c r="F1221" i="4" s="1"/>
  <c r="E1222" i="4"/>
  <c r="F1222" i="4" s="1"/>
  <c r="E1223" i="4"/>
  <c r="F1223" i="4" s="1"/>
  <c r="E1224" i="4"/>
  <c r="F1224" i="4" s="1"/>
  <c r="E1225" i="4"/>
  <c r="F1225" i="4" s="1"/>
  <c r="E1226" i="4"/>
  <c r="F1226" i="4" s="1"/>
  <c r="E1227" i="4"/>
  <c r="F1227" i="4" s="1"/>
  <c r="E1228" i="4"/>
  <c r="F1228" i="4" s="1"/>
  <c r="E1229" i="4"/>
  <c r="F1229" i="4" s="1"/>
  <c r="E1230" i="4"/>
  <c r="F1230" i="4" s="1"/>
  <c r="E1231" i="4"/>
  <c r="F1231" i="4" s="1"/>
  <c r="E1232" i="4"/>
  <c r="F1232" i="4" s="1"/>
  <c r="E1233" i="4"/>
  <c r="F1233" i="4" s="1"/>
  <c r="E1234" i="4"/>
  <c r="F1234" i="4" s="1"/>
  <c r="E1235" i="4"/>
  <c r="F1235" i="4" s="1"/>
  <c r="E1236" i="4"/>
  <c r="F1236" i="4" s="1"/>
  <c r="E1237" i="4"/>
  <c r="F1237" i="4" s="1"/>
  <c r="E1238" i="4"/>
  <c r="F1238" i="4" s="1"/>
  <c r="E1239" i="4"/>
  <c r="F1239" i="4" s="1"/>
  <c r="E1240" i="4"/>
  <c r="F1240" i="4" s="1"/>
  <c r="E1241" i="4"/>
  <c r="F1241" i="4" s="1"/>
  <c r="E1242" i="4"/>
  <c r="F1242" i="4" s="1"/>
  <c r="E1243" i="4"/>
  <c r="F1243" i="4" s="1"/>
  <c r="E1244" i="4"/>
  <c r="F1244" i="4" s="1"/>
  <c r="E1245" i="4"/>
  <c r="F1245" i="4" s="1"/>
  <c r="E1246" i="4"/>
  <c r="F1246" i="4" s="1"/>
  <c r="E1247" i="4"/>
  <c r="F1247" i="4" s="1"/>
  <c r="E1248" i="4"/>
  <c r="F1248" i="4" s="1"/>
  <c r="E1249" i="4"/>
  <c r="F1249" i="4" s="1"/>
  <c r="E1250" i="4"/>
  <c r="F1250" i="4" s="1"/>
  <c r="E1251" i="4"/>
  <c r="F1251" i="4" s="1"/>
  <c r="E1252" i="4"/>
  <c r="F1252" i="4" s="1"/>
  <c r="E1253" i="4"/>
  <c r="F1253" i="4" s="1"/>
  <c r="E1254" i="4"/>
  <c r="F1254" i="4" s="1"/>
  <c r="E1255" i="4"/>
  <c r="F1255" i="4" s="1"/>
  <c r="E1256" i="4"/>
  <c r="F1256" i="4" s="1"/>
  <c r="E1257" i="4"/>
  <c r="F1257" i="4" s="1"/>
  <c r="E1258" i="4"/>
  <c r="F1258" i="4" s="1"/>
  <c r="E1259" i="4"/>
  <c r="F1259" i="4" s="1"/>
  <c r="E1260" i="4"/>
  <c r="F1260" i="4" s="1"/>
  <c r="E1261" i="4"/>
  <c r="F1261" i="4" s="1"/>
  <c r="E1262" i="4"/>
  <c r="F1262" i="4" s="1"/>
  <c r="E1263" i="4"/>
  <c r="F1263" i="4" s="1"/>
  <c r="E1264" i="4"/>
  <c r="F1264" i="4" s="1"/>
  <c r="E1265" i="4"/>
  <c r="F1265" i="4" s="1"/>
  <c r="E1266" i="4"/>
  <c r="F1266" i="4" s="1"/>
  <c r="E1267" i="4"/>
  <c r="F1267" i="4" s="1"/>
  <c r="E1268" i="4"/>
  <c r="F1268" i="4" s="1"/>
  <c r="E1269" i="4"/>
  <c r="F1269" i="4" s="1"/>
  <c r="E1270" i="4"/>
  <c r="F1270" i="4" s="1"/>
  <c r="E1271" i="4"/>
  <c r="F1271" i="4" s="1"/>
  <c r="E1272" i="4"/>
  <c r="F1272" i="4" s="1"/>
  <c r="E1273" i="4"/>
  <c r="F1273" i="4" s="1"/>
  <c r="E1274" i="4"/>
  <c r="F1274" i="4" s="1"/>
  <c r="E1275" i="4"/>
  <c r="F1275" i="4" s="1"/>
  <c r="E1276" i="4"/>
  <c r="F1276" i="4" s="1"/>
  <c r="E1277" i="4"/>
  <c r="F1277" i="4" s="1"/>
  <c r="E1278" i="4"/>
  <c r="F1278" i="4" s="1"/>
  <c r="E1279" i="4"/>
  <c r="F1279" i="4" s="1"/>
  <c r="E1280" i="4"/>
  <c r="F1280" i="4" s="1"/>
  <c r="E1281" i="4"/>
  <c r="F1281" i="4" s="1"/>
  <c r="E1282" i="4"/>
  <c r="F1282" i="4" s="1"/>
  <c r="E1283" i="4"/>
  <c r="F1283" i="4" s="1"/>
  <c r="E1284" i="4"/>
  <c r="F1284" i="4" s="1"/>
  <c r="E1285" i="4"/>
  <c r="F1285" i="4" s="1"/>
  <c r="E1286" i="4"/>
  <c r="F1286" i="4" s="1"/>
  <c r="E1287" i="4"/>
  <c r="F1287" i="4" s="1"/>
  <c r="E1288" i="4"/>
  <c r="F1288" i="4" s="1"/>
  <c r="E1289" i="4"/>
  <c r="F1289" i="4" s="1"/>
  <c r="E1290" i="4"/>
  <c r="F1290" i="4" s="1"/>
  <c r="E1291" i="4"/>
  <c r="F1291" i="4" s="1"/>
  <c r="E1292" i="4"/>
  <c r="F1292" i="4" s="1"/>
  <c r="E1293" i="4"/>
  <c r="F1293" i="4" s="1"/>
  <c r="E1294" i="4"/>
  <c r="F1294" i="4" s="1"/>
  <c r="E1295" i="4"/>
  <c r="F1295" i="4" s="1"/>
  <c r="E1296" i="4"/>
  <c r="F1296" i="4" s="1"/>
  <c r="E1297" i="4"/>
  <c r="F1297" i="4" s="1"/>
  <c r="E1298" i="4"/>
  <c r="F1298" i="4" s="1"/>
  <c r="E1299" i="4"/>
  <c r="F1299" i="4" s="1"/>
  <c r="E1300" i="4"/>
  <c r="F1300" i="4" s="1"/>
  <c r="E1301" i="4"/>
  <c r="F1301" i="4" s="1"/>
  <c r="E1302" i="4"/>
  <c r="F1302" i="4" s="1"/>
  <c r="E1303" i="4"/>
  <c r="F1303" i="4" s="1"/>
  <c r="E1304" i="4"/>
  <c r="F1304" i="4" s="1"/>
  <c r="E1305" i="4"/>
  <c r="F1305" i="4" s="1"/>
  <c r="E1306" i="4"/>
  <c r="F1306" i="4" s="1"/>
  <c r="E1307" i="4"/>
  <c r="F1307" i="4" s="1"/>
  <c r="E1308" i="4"/>
  <c r="F1308" i="4" s="1"/>
  <c r="E1309" i="4"/>
  <c r="F1309" i="4" s="1"/>
  <c r="E1310" i="4"/>
  <c r="F1310" i="4" s="1"/>
  <c r="E1311" i="4"/>
  <c r="F1311" i="4" s="1"/>
  <c r="E1312" i="4"/>
  <c r="F1312" i="4" s="1"/>
  <c r="E1313" i="4"/>
  <c r="F1313" i="4" s="1"/>
  <c r="E1314" i="4"/>
  <c r="F1314" i="4" s="1"/>
  <c r="E1315" i="4"/>
  <c r="F1315" i="4" s="1"/>
  <c r="E1316" i="4"/>
  <c r="F1316" i="4" s="1"/>
  <c r="E1317" i="4"/>
  <c r="F1317" i="4" s="1"/>
  <c r="E1318" i="4"/>
  <c r="F1318" i="4" s="1"/>
  <c r="E1319" i="4"/>
  <c r="F1319" i="4" s="1"/>
  <c r="E1320" i="4"/>
  <c r="F1320" i="4" s="1"/>
  <c r="E1321" i="4"/>
  <c r="F1321" i="4" s="1"/>
  <c r="E1322" i="4"/>
  <c r="F1322" i="4" s="1"/>
  <c r="E1323" i="4"/>
  <c r="F1323" i="4" s="1"/>
  <c r="E1324" i="4"/>
  <c r="F1324" i="4" s="1"/>
  <c r="E1325" i="4"/>
  <c r="F1325" i="4" s="1"/>
  <c r="E1326" i="4"/>
  <c r="F1326" i="4" s="1"/>
  <c r="E1327" i="4"/>
  <c r="F1327" i="4" s="1"/>
  <c r="E1328" i="4"/>
  <c r="F1328" i="4" s="1"/>
  <c r="E1329" i="4"/>
  <c r="F1329" i="4" s="1"/>
  <c r="E1330" i="4"/>
  <c r="F1330" i="4" s="1"/>
  <c r="E1331" i="4"/>
  <c r="F1331" i="4" s="1"/>
  <c r="E1332" i="4"/>
  <c r="F1332" i="4" s="1"/>
  <c r="E1333" i="4"/>
  <c r="F1333" i="4" s="1"/>
  <c r="E1334" i="4"/>
  <c r="F1334" i="4" s="1"/>
  <c r="E1335" i="4"/>
  <c r="F1335" i="4" s="1"/>
  <c r="E1336" i="4"/>
  <c r="F1336" i="4" s="1"/>
  <c r="E1337" i="4"/>
  <c r="F1337" i="4" s="1"/>
  <c r="E1338" i="4"/>
  <c r="F1338" i="4" s="1"/>
  <c r="E1339" i="4"/>
  <c r="F1339" i="4" s="1"/>
  <c r="E1340" i="4"/>
  <c r="F1340" i="4" s="1"/>
  <c r="E1341" i="4"/>
  <c r="F1341" i="4" s="1"/>
  <c r="E1342" i="4"/>
  <c r="F1342" i="4" s="1"/>
  <c r="E1343" i="4"/>
  <c r="F1343" i="4" s="1"/>
  <c r="E1344" i="4"/>
  <c r="F1344" i="4" s="1"/>
  <c r="E1345" i="4"/>
  <c r="F1345" i="4" s="1"/>
  <c r="E1346" i="4"/>
  <c r="F1346" i="4" s="1"/>
  <c r="E1347" i="4"/>
  <c r="F1347" i="4" s="1"/>
  <c r="E1348" i="4"/>
  <c r="F1348" i="4" s="1"/>
  <c r="E1349" i="4"/>
  <c r="F1349" i="4" s="1"/>
  <c r="E1350" i="4"/>
  <c r="F1350" i="4" s="1"/>
  <c r="E1351" i="4"/>
  <c r="F1351" i="4" s="1"/>
  <c r="E1352" i="4"/>
  <c r="F1352" i="4" s="1"/>
  <c r="E1353" i="4"/>
  <c r="F1353" i="4" s="1"/>
  <c r="E1354" i="4"/>
  <c r="F1354" i="4" s="1"/>
  <c r="E1355" i="4"/>
  <c r="F1355" i="4" s="1"/>
  <c r="E1356" i="4"/>
  <c r="F1356" i="4" s="1"/>
  <c r="E1357" i="4"/>
  <c r="F1357" i="4" s="1"/>
  <c r="E1358" i="4"/>
  <c r="F1358" i="4" s="1"/>
  <c r="E1359" i="4"/>
  <c r="F1359" i="4" s="1"/>
  <c r="E1360" i="4"/>
  <c r="F1360" i="4" s="1"/>
  <c r="E1361" i="4"/>
  <c r="F1361" i="4" s="1"/>
  <c r="E1362" i="4"/>
  <c r="F1362" i="4" s="1"/>
  <c r="E1363" i="4"/>
  <c r="F1363" i="4" s="1"/>
  <c r="E1364" i="4"/>
  <c r="F1364" i="4" s="1"/>
  <c r="E1365" i="4"/>
  <c r="F1365" i="4" s="1"/>
  <c r="E1366" i="4"/>
  <c r="F1366" i="4" s="1"/>
  <c r="E1367" i="4"/>
  <c r="F1367" i="4" s="1"/>
  <c r="E1368" i="4"/>
  <c r="F1368" i="4" s="1"/>
  <c r="E1369" i="4"/>
  <c r="F1369" i="4" s="1"/>
  <c r="E1370" i="4"/>
  <c r="F1370" i="4" s="1"/>
  <c r="E1371" i="4"/>
  <c r="F1371" i="4" s="1"/>
  <c r="E1372" i="4"/>
  <c r="F1372" i="4" s="1"/>
  <c r="E1373" i="4"/>
  <c r="F1373" i="4" s="1"/>
  <c r="E1374" i="4"/>
  <c r="F1374" i="4" s="1"/>
  <c r="E1375" i="4"/>
  <c r="F1375" i="4" s="1"/>
  <c r="E1376" i="4"/>
  <c r="F1376" i="4" s="1"/>
  <c r="E1377" i="4"/>
  <c r="F1377" i="4" s="1"/>
  <c r="E1378" i="4"/>
  <c r="F1378" i="4" s="1"/>
  <c r="E1379" i="4"/>
  <c r="F1379" i="4" s="1"/>
  <c r="E1380" i="4"/>
  <c r="F1380" i="4" s="1"/>
  <c r="E1381" i="4"/>
  <c r="F1381" i="4" s="1"/>
  <c r="E1382" i="4"/>
  <c r="F1382" i="4" s="1"/>
  <c r="E1383" i="4"/>
  <c r="F1383" i="4" s="1"/>
  <c r="E1384" i="4"/>
  <c r="F1384" i="4" s="1"/>
  <c r="E1385" i="4"/>
  <c r="F1385" i="4" s="1"/>
  <c r="E1386" i="4"/>
  <c r="F1386" i="4" s="1"/>
  <c r="E1387" i="4"/>
  <c r="F1387" i="4" s="1"/>
  <c r="E1388" i="4"/>
  <c r="F1388" i="4" s="1"/>
  <c r="E1389" i="4"/>
  <c r="F1389" i="4" s="1"/>
  <c r="E1390" i="4"/>
  <c r="F1390" i="4" s="1"/>
  <c r="E1391" i="4"/>
  <c r="F1391" i="4" s="1"/>
  <c r="E1392" i="4"/>
  <c r="F1392" i="4" s="1"/>
  <c r="E1393" i="4"/>
  <c r="F1393" i="4" s="1"/>
  <c r="E1394" i="4"/>
  <c r="F1394" i="4" s="1"/>
  <c r="E1395" i="4"/>
  <c r="F1395" i="4" s="1"/>
  <c r="E1396" i="4"/>
  <c r="F1396" i="4" s="1"/>
  <c r="E1397" i="4"/>
  <c r="F1397" i="4" s="1"/>
  <c r="E1398" i="4"/>
  <c r="E1399" i="4"/>
  <c r="F1399" i="4" s="1"/>
  <c r="E1400" i="4"/>
  <c r="E1401" i="4"/>
  <c r="F1401" i="4" s="1"/>
  <c r="E1402" i="4"/>
  <c r="F1402" i="4" s="1"/>
  <c r="E1403" i="4"/>
  <c r="F1403" i="4" s="1"/>
  <c r="E1404" i="4"/>
  <c r="E1405" i="4"/>
  <c r="E1406" i="4"/>
  <c r="F1406" i="4" s="1"/>
  <c r="E1407" i="4"/>
  <c r="F1407" i="4" s="1"/>
  <c r="E1408" i="4"/>
  <c r="F1408" i="4" s="1"/>
  <c r="E1409" i="4"/>
  <c r="F1409" i="4" s="1"/>
  <c r="E1410" i="4"/>
  <c r="F1410" i="4" s="1"/>
  <c r="E1411" i="4"/>
  <c r="F1411" i="4" s="1"/>
  <c r="E1412" i="4"/>
  <c r="F1412" i="4" s="1"/>
  <c r="E1413" i="4"/>
  <c r="F1413" i="4" s="1"/>
  <c r="E1414" i="4"/>
  <c r="F1414" i="4" s="1"/>
  <c r="E1415" i="4"/>
  <c r="F1415" i="4" s="1"/>
  <c r="E1416" i="4"/>
  <c r="F1416" i="4" s="1"/>
  <c r="E1417" i="4"/>
  <c r="F1417" i="4" s="1"/>
  <c r="E1418" i="4"/>
  <c r="F1418" i="4" s="1"/>
  <c r="E1419" i="4"/>
  <c r="F1419" i="4" s="1"/>
  <c r="E1420" i="4"/>
  <c r="F1420" i="4" s="1"/>
  <c r="E1421" i="4"/>
  <c r="F1421" i="4" s="1"/>
  <c r="E1422" i="4"/>
  <c r="F1422" i="4" s="1"/>
  <c r="E1423" i="4"/>
  <c r="F1423" i="4" s="1"/>
  <c r="E1424" i="4"/>
  <c r="F1424" i="4" s="1"/>
  <c r="E1425" i="4"/>
  <c r="F1425" i="4" s="1"/>
  <c r="E1426" i="4"/>
  <c r="E1427" i="4"/>
  <c r="E1428" i="4"/>
  <c r="E1429" i="4"/>
  <c r="E1430" i="4"/>
  <c r="E1431" i="4"/>
  <c r="E1432" i="4"/>
  <c r="E1433" i="4"/>
  <c r="E1434" i="4"/>
  <c r="E1435" i="4"/>
  <c r="E1436" i="4"/>
  <c r="F1436" i="4" s="1"/>
  <c r="E1437" i="4"/>
  <c r="F1437" i="4" s="1"/>
  <c r="E1438" i="4"/>
  <c r="F1438" i="4" s="1"/>
  <c r="E1439" i="4"/>
  <c r="F1439" i="4" s="1"/>
  <c r="E1440" i="4"/>
  <c r="F1440" i="4" s="1"/>
  <c r="E1441" i="4"/>
  <c r="F1441" i="4" s="1"/>
  <c r="E1442" i="4"/>
  <c r="F1442" i="4" s="1"/>
  <c r="E1443" i="4"/>
  <c r="F1443" i="4" s="1"/>
  <c r="E1444" i="4"/>
  <c r="F1444" i="4" s="1"/>
  <c r="E1445" i="4"/>
  <c r="F1445" i="4" s="1"/>
  <c r="E1446" i="4"/>
  <c r="E1447" i="4"/>
  <c r="F1447" i="4" s="1"/>
  <c r="E1448" i="4"/>
  <c r="E1449" i="4"/>
  <c r="E1450" i="4"/>
  <c r="E1451" i="4"/>
  <c r="E1452" i="4"/>
  <c r="E1453" i="4"/>
  <c r="E1454" i="4"/>
  <c r="E1455" i="4"/>
  <c r="F1455" i="4" s="1"/>
  <c r="E1456" i="4"/>
  <c r="F1456" i="4" s="1"/>
  <c r="E1457" i="4"/>
  <c r="F1457" i="4" s="1"/>
  <c r="E1458" i="4"/>
  <c r="F1458" i="4" s="1"/>
  <c r="E1459" i="4"/>
  <c r="F1459" i="4" s="1"/>
  <c r="E1460" i="4"/>
  <c r="F1460" i="4" s="1"/>
  <c r="E1461" i="4"/>
  <c r="F1461" i="4" s="1"/>
  <c r="E1462" i="4"/>
  <c r="F1462" i="4" s="1"/>
  <c r="E1463" i="4"/>
  <c r="F1463" i="4" s="1"/>
  <c r="E1464" i="4"/>
  <c r="E1465" i="4"/>
  <c r="E1466" i="4"/>
  <c r="E1467" i="4"/>
  <c r="E1468" i="4"/>
  <c r="E1469" i="4"/>
  <c r="E1470" i="4"/>
  <c r="E1471" i="4"/>
  <c r="E1472" i="4"/>
  <c r="E1473" i="4"/>
  <c r="E1474" i="4"/>
  <c r="E2" i="4"/>
  <c r="F2" i="4" s="1"/>
  <c r="F758" i="4" l="1"/>
  <c r="F754" i="4"/>
  <c r="F755" i="4"/>
  <c r="F757" i="4"/>
  <c r="F756" i="4"/>
  <c r="F731" i="4"/>
  <c r="F730" i="4"/>
  <c r="F733" i="4"/>
  <c r="F732" i="4"/>
  <c r="F531" i="4"/>
  <c r="F529" i="4"/>
  <c r="F528" i="4"/>
  <c r="F527" i="4"/>
  <c r="F1070" i="4"/>
  <c r="F1069" i="4"/>
  <c r="F1071" i="4"/>
  <c r="F915" i="4"/>
  <c r="F916" i="4"/>
  <c r="F914" i="4"/>
  <c r="F913" i="4"/>
  <c r="F1164" i="4"/>
  <c r="F1165" i="4"/>
  <c r="F1163" i="4"/>
  <c r="F1162" i="4"/>
  <c r="F1161" i="4"/>
  <c r="F85" i="4"/>
  <c r="F88" i="4"/>
  <c r="F87" i="4"/>
  <c r="F62" i="4"/>
  <c r="F61" i="4"/>
  <c r="F60" i="4"/>
  <c r="F59" i="4"/>
  <c r="F58" i="4"/>
  <c r="F57" i="4"/>
  <c r="F577" i="4"/>
  <c r="F579" i="4"/>
  <c r="F578" i="4"/>
  <c r="F576" i="4"/>
  <c r="F564" i="4"/>
  <c r="F563" i="4"/>
  <c r="F562" i="4"/>
  <c r="F561" i="4"/>
  <c r="F560" i="4"/>
  <c r="F559" i="4"/>
  <c r="F1431" i="4"/>
  <c r="F35" i="4"/>
  <c r="F34" i="4"/>
  <c r="F33" i="4"/>
  <c r="F32" i="4"/>
  <c r="F14" i="4"/>
  <c r="F1429" i="4"/>
  <c r="F1433" i="4"/>
  <c r="F1430" i="4"/>
  <c r="F1432" i="4"/>
  <c r="F1435" i="4"/>
  <c r="F1434" i="4"/>
  <c r="F1405" i="4"/>
  <c r="F1404" i="4"/>
  <c r="F1398" i="4"/>
  <c r="F1400" i="4"/>
  <c r="F1446" i="4"/>
  <c r="F1450" i="4"/>
  <c r="F1449" i="4"/>
  <c r="F1448" i="4"/>
  <c r="F1428" i="4"/>
  <c r="F1427" i="4"/>
  <c r="F1426" i="4"/>
  <c r="F13" i="4"/>
  <c r="F12" i="4"/>
  <c r="F16" i="4"/>
  <c r="F15" i="4"/>
  <c r="F1454" i="4"/>
  <c r="F1453" i="4"/>
  <c r="F1452" i="4"/>
  <c r="F1451" i="4"/>
  <c r="F1471" i="4"/>
  <c r="E6" i="8"/>
  <c r="F1468" i="4"/>
  <c r="F1467" i="4"/>
  <c r="F1466" i="4"/>
  <c r="F1465" i="4"/>
  <c r="F1464" i="4"/>
  <c r="F1470" i="4"/>
  <c r="F1469" i="4"/>
  <c r="F1474" i="4"/>
  <c r="F1473" i="4"/>
  <c r="F1472" i="4"/>
  <c r="F26" i="4"/>
  <c r="F25" i="4"/>
  <c r="F24" i="4"/>
  <c r="F23" i="4"/>
  <c r="F19" i="4"/>
  <c r="F18" i="4"/>
  <c r="F17" i="4"/>
  <c r="F20" i="4"/>
  <c r="F22" i="4"/>
  <c r="F6" i="4"/>
  <c r="F5" i="4"/>
  <c r="F4" i="4"/>
  <c r="F3" i="4"/>
  <c r="F11" i="4"/>
  <c r="F10" i="4"/>
  <c r="F9" i="4"/>
  <c r="F8" i="4"/>
  <c r="F7" i="4"/>
  <c r="E4" i="8" l="1"/>
  <c r="A602" i="11" l="1"/>
  <c r="A605" i="11"/>
  <c r="A604" i="11"/>
  <c r="A603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22" i="11"/>
  <c r="A23" i="11"/>
  <c r="H4" i="8" l="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306" i="11"/>
  <c r="A14" i="8" l="1"/>
  <c r="A15" i="8"/>
  <c r="A17" i="8"/>
  <c r="A13" i="8"/>
  <c r="A16" i="8"/>
  <c r="A11" i="8"/>
  <c r="D11" i="8" s="1"/>
  <c r="E11" i="8" s="1"/>
  <c r="A12" i="8"/>
  <c r="E5" i="8"/>
  <c r="D12" i="8" l="1"/>
  <c r="E12" i="8" s="1"/>
  <c r="C12" i="8"/>
  <c r="C11" i="8"/>
  <c r="C16" i="8"/>
  <c r="D16" i="8"/>
  <c r="C13" i="8"/>
  <c r="D13" i="8"/>
  <c r="E13" i="8" s="1"/>
  <c r="C14" i="8"/>
  <c r="D14" i="8"/>
  <c r="C17" i="8"/>
  <c r="D17" i="8"/>
  <c r="C15" i="8"/>
  <c r="D15" i="8"/>
  <c r="B11" i="8"/>
  <c r="A18" i="8"/>
  <c r="I11" i="8" l="1"/>
  <c r="F13" i="8"/>
  <c r="F12" i="8"/>
  <c r="H12" i="8"/>
  <c r="G12" i="8"/>
  <c r="H13" i="8"/>
  <c r="G13" i="8"/>
  <c r="J12" i="8"/>
  <c r="I12" i="8"/>
  <c r="I23" i="8" s="1"/>
  <c r="J13" i="8"/>
  <c r="I13" i="8"/>
  <c r="L12" i="8"/>
  <c r="K12" i="8"/>
  <c r="L13" i="8"/>
  <c r="K13" i="8"/>
  <c r="E15" i="8"/>
  <c r="E26" i="8" s="1"/>
  <c r="E16" i="8"/>
  <c r="E17" i="8"/>
  <c r="E14" i="8"/>
  <c r="C18" i="8"/>
  <c r="B12" i="8"/>
  <c r="B18" i="8"/>
  <c r="B17" i="8"/>
  <c r="B14" i="8"/>
  <c r="B15" i="8"/>
  <c r="B16" i="8"/>
  <c r="B13" i="8"/>
  <c r="K11" i="8" l="1"/>
  <c r="K22" i="8" s="1"/>
  <c r="G11" i="8"/>
  <c r="G22" i="8" s="1"/>
  <c r="F11" i="8"/>
  <c r="F22" i="8" s="1"/>
  <c r="H11" i="8"/>
  <c r="H22" i="8" s="1"/>
  <c r="J11" i="8"/>
  <c r="J22" i="8" s="1"/>
  <c r="L11" i="8"/>
  <c r="L22" i="8" s="1"/>
  <c r="I22" i="8"/>
  <c r="J24" i="8"/>
  <c r="I24" i="8"/>
  <c r="K23" i="8"/>
  <c r="G23" i="8"/>
  <c r="L23" i="8"/>
  <c r="H23" i="8"/>
  <c r="J23" i="8"/>
  <c r="E23" i="8"/>
  <c r="F23" i="8"/>
  <c r="L24" i="8"/>
  <c r="H24" i="8"/>
  <c r="E24" i="8"/>
  <c r="F24" i="8"/>
  <c r="K24" i="8"/>
  <c r="G24" i="8"/>
  <c r="E28" i="8"/>
  <c r="E22" i="8"/>
  <c r="E25" i="8"/>
  <c r="E27" i="8"/>
  <c r="C23" i="8"/>
  <c r="C24" i="8"/>
  <c r="C28" i="8"/>
  <c r="C26" i="8"/>
  <c r="C25" i="8"/>
  <c r="C27" i="8"/>
  <c r="C22" i="8"/>
  <c r="F17" i="8"/>
  <c r="F28" i="8" s="1"/>
  <c r="F15" i="8"/>
  <c r="F26" i="8" s="1"/>
  <c r="F14" i="8"/>
  <c r="F25" i="8" s="1"/>
  <c r="F16" i="8"/>
  <c r="F27" i="8" s="1"/>
  <c r="H17" i="8"/>
  <c r="H28" i="8" s="1"/>
  <c r="G17" i="8"/>
  <c r="G28" i="8" s="1"/>
  <c r="H15" i="8"/>
  <c r="H26" i="8" s="1"/>
  <c r="G15" i="8"/>
  <c r="G26" i="8" s="1"/>
  <c r="H14" i="8"/>
  <c r="H25" i="8" s="1"/>
  <c r="G14" i="8"/>
  <c r="G25" i="8" s="1"/>
  <c r="H16" i="8"/>
  <c r="H27" i="8" s="1"/>
  <c r="G16" i="8"/>
  <c r="G27" i="8" s="1"/>
  <c r="J14" i="8"/>
  <c r="J25" i="8" s="1"/>
  <c r="I14" i="8"/>
  <c r="I25" i="8" s="1"/>
  <c r="J16" i="8"/>
  <c r="J27" i="8" s="1"/>
  <c r="I16" i="8"/>
  <c r="I27" i="8" s="1"/>
  <c r="J17" i="8"/>
  <c r="J28" i="8" s="1"/>
  <c r="I17" i="8"/>
  <c r="I28" i="8" s="1"/>
  <c r="J15" i="8"/>
  <c r="J26" i="8" s="1"/>
  <c r="I15" i="8"/>
  <c r="I26" i="8" s="1"/>
  <c r="L14" i="8"/>
  <c r="L25" i="8" s="1"/>
  <c r="K14" i="8"/>
  <c r="K25" i="8" s="1"/>
  <c r="L16" i="8"/>
  <c r="L27" i="8" s="1"/>
  <c r="K16" i="8"/>
  <c r="K27" i="8" s="1"/>
  <c r="L17" i="8"/>
  <c r="L28" i="8" s="1"/>
  <c r="K17" i="8"/>
  <c r="K28" i="8" s="1"/>
  <c r="L15" i="8"/>
  <c r="L26" i="8" s="1"/>
  <c r="K15" i="8"/>
  <c r="K26" i="8" s="1"/>
  <c r="I18" i="8"/>
  <c r="J18" i="8"/>
  <c r="F18" i="8"/>
  <c r="G18" i="8"/>
  <c r="K18" i="8"/>
  <c r="H18" i="8"/>
</calcChain>
</file>

<file path=xl/sharedStrings.xml><?xml version="1.0" encoding="utf-8"?>
<sst xmlns="http://schemas.openxmlformats.org/spreadsheetml/2006/main" count="13815" uniqueCount="5825">
  <si>
    <t>Laurent MERIQUE</t>
  </si>
  <si>
    <t>syndicat.snap@pole-emploi.fr</t>
  </si>
  <si>
    <t>SNPST</t>
  </si>
  <si>
    <t>65 rue d'Amsterdam</t>
  </si>
  <si>
    <t>snpst@free.fr</t>
  </si>
  <si>
    <t>Adresse</t>
  </si>
  <si>
    <t>CGTG</t>
  </si>
  <si>
    <t>cgtg.confederation@wanadoo.fr</t>
  </si>
  <si>
    <t>UPEAS</t>
  </si>
  <si>
    <t>Union Professionnelle des Experts en Automobile Salariés</t>
  </si>
  <si>
    <t>23 Rue Nollet</t>
  </si>
  <si>
    <t>GSEA</t>
  </si>
  <si>
    <t>23 rue de Turin</t>
  </si>
  <si>
    <t>UGTG</t>
  </si>
  <si>
    <t>SPELC</t>
  </si>
  <si>
    <t>Syndicat Professionnel de l'Enseignement Libre Catholique</t>
  </si>
  <si>
    <t>FSU</t>
  </si>
  <si>
    <t>UNSA</t>
  </si>
  <si>
    <t>Union Nationale des Syndicats Autonomes</t>
  </si>
  <si>
    <t>21 rue Jules Ferry</t>
  </si>
  <si>
    <t>UR 974</t>
  </si>
  <si>
    <t>unionregionale974@yahoo.fr</t>
  </si>
  <si>
    <t>FNASS</t>
  </si>
  <si>
    <t>5 rue des colonnes</t>
  </si>
  <si>
    <t>SPAMAF</t>
  </si>
  <si>
    <t>Solidaires</t>
  </si>
  <si>
    <t>contact@solidaires.org</t>
  </si>
  <si>
    <t>SMBEF</t>
  </si>
  <si>
    <t>secretaire.smbef@gmail.com</t>
  </si>
  <si>
    <t>CFE-CGC</t>
  </si>
  <si>
    <t>59 rue du rocher</t>
  </si>
  <si>
    <t>CGT</t>
  </si>
  <si>
    <t>SAMUP</t>
  </si>
  <si>
    <t>21 bis rue Victor Massé</t>
  </si>
  <si>
    <t>samup@samup.org</t>
  </si>
  <si>
    <t>SNIGIC</t>
  </si>
  <si>
    <t>51 rue de l'échiquier</t>
  </si>
  <si>
    <t>CFDT</t>
  </si>
  <si>
    <t>4 boulevard de la Villette</t>
  </si>
  <si>
    <t>CFTC</t>
  </si>
  <si>
    <t>SNTPCT</t>
  </si>
  <si>
    <t>10 rue de Trétaigne</t>
  </si>
  <si>
    <t>sntpct@wanadoo.fr</t>
  </si>
  <si>
    <t>CGT-FO</t>
  </si>
  <si>
    <t>141 avenue du Maine</t>
  </si>
  <si>
    <t>SNPNAC</t>
  </si>
  <si>
    <t>snpnac@orange.fr</t>
  </si>
  <si>
    <t>CSAFAM</t>
  </si>
  <si>
    <t>9 Chemin du Patrouillard</t>
  </si>
  <si>
    <t>FRESNOY EN THELLE</t>
  </si>
  <si>
    <t>csafam@sfr.fr</t>
  </si>
  <si>
    <t>FNISPAD</t>
  </si>
  <si>
    <t>N° IDCC</t>
  </si>
  <si>
    <t>0018</t>
  </si>
  <si>
    <t>0043</t>
  </si>
  <si>
    <t>0468</t>
  </si>
  <si>
    <t>2120</t>
  </si>
  <si>
    <t>2198</t>
  </si>
  <si>
    <t>2420</t>
  </si>
  <si>
    <t>3212</t>
  </si>
  <si>
    <t>0044</t>
  </si>
  <si>
    <t>CHIMIE INDUSTRIE</t>
  </si>
  <si>
    <t>0087</t>
  </si>
  <si>
    <t>CARRIERES MATERIAUX INDUSTRIE OUVRIERS</t>
  </si>
  <si>
    <t>0112</t>
  </si>
  <si>
    <t>LAITIERE INDUSTRIE</t>
  </si>
  <si>
    <t>0158</t>
  </si>
  <si>
    <t>BOIS SCIERIES TRAVAIL MECANIQUE</t>
  </si>
  <si>
    <t>0176</t>
  </si>
  <si>
    <t>PHARMACEUTIQUE INDUSTRIE</t>
  </si>
  <si>
    <t>0200</t>
  </si>
  <si>
    <t>EXPLOITATIONS FRIGORIFIQUES</t>
  </si>
  <si>
    <t>0247</t>
  </si>
  <si>
    <t>HABILLEMENT INDUSTRIES</t>
  </si>
  <si>
    <t>0489</t>
  </si>
  <si>
    <t>CARTONNAGE INDUSTRIE</t>
  </si>
  <si>
    <t>0675</t>
  </si>
  <si>
    <t>HABILLEMENT COMMERCE SUCCURSALES</t>
  </si>
  <si>
    <t>0733</t>
  </si>
  <si>
    <t>CHAUSSURES DETAILLANTS</t>
  </si>
  <si>
    <t>0843</t>
  </si>
  <si>
    <t>BOULANGERIE PATISSERIE ENTREPRISES ARTISANALES</t>
  </si>
  <si>
    <t>0953</t>
  </si>
  <si>
    <t>CHARCUTERIE DE DETAIL</t>
  </si>
  <si>
    <t>0992</t>
  </si>
  <si>
    <t>0998</t>
  </si>
  <si>
    <t>EQUIPEMENTS THERMIQUES OETAM</t>
  </si>
  <si>
    <t>1000</t>
  </si>
  <si>
    <t>AVOCATS CABINETS PERSONNEL SALARIE</t>
  </si>
  <si>
    <t>1043</t>
  </si>
  <si>
    <t>GARDIENS CONCIERGES ET EMPLOYES D'IMMEUBLES</t>
  </si>
  <si>
    <t>1077</t>
  </si>
  <si>
    <t>PRODUITS DU SOL ENGRAIS NEGOCE ET INDUSTRIE</t>
  </si>
  <si>
    <t>1170</t>
  </si>
  <si>
    <t>TUILES ET BRIQUES INDUSTRIE</t>
  </si>
  <si>
    <t>1256</t>
  </si>
  <si>
    <t>EQUIPEMENTS THERMIQUES CADRES INGENIEURS ASSIMILES</t>
  </si>
  <si>
    <t>1267</t>
  </si>
  <si>
    <t>PATISSERIE</t>
  </si>
  <si>
    <t>1286</t>
  </si>
  <si>
    <t>CONFISERIE CHOCOLATERIE BISCUITERIE DETAILLANTS</t>
  </si>
  <si>
    <t>1396</t>
  </si>
  <si>
    <t>PRODUITS ALIMENTAIRES ELABORES INDUSTRIES</t>
  </si>
  <si>
    <t>1405</t>
  </si>
  <si>
    <t>FRUITS LEGUMES EXPEDITION EXPORTATION</t>
  </si>
  <si>
    <t>1411</t>
  </si>
  <si>
    <t>AMEUBLEMENT FABRICATION</t>
  </si>
  <si>
    <t>1412</t>
  </si>
  <si>
    <t>AERAULIQUE INSTALLATION ENTRETIEN REPARATION</t>
  </si>
  <si>
    <t>1483</t>
  </si>
  <si>
    <t>HABILLEMENT ARTICLES TEXTILES COMMERCE DE DETAIL</t>
  </si>
  <si>
    <t>1505</t>
  </si>
  <si>
    <t>1512</t>
  </si>
  <si>
    <t>PROMOTION CONSTRUCTION</t>
  </si>
  <si>
    <t>1513</t>
  </si>
  <si>
    <t>EAUX BOISSONS SANS ALCOOL PRODUCTION</t>
  </si>
  <si>
    <t>1517</t>
  </si>
  <si>
    <t>COMMERCE DETAIL NON ALIMENTAIRE</t>
  </si>
  <si>
    <t>1527</t>
  </si>
  <si>
    <t>IMMOBILIER</t>
  </si>
  <si>
    <t>1534</t>
  </si>
  <si>
    <t>VIANDES INDUSTRIE COMMERCES EN GROS</t>
  </si>
  <si>
    <t>1536</t>
  </si>
  <si>
    <t>DISTRIBUTEURS CONSEILS HORS DOMICILE</t>
  </si>
  <si>
    <t>1555</t>
  </si>
  <si>
    <t>PHARMACEUTIQUE PRODUITS FABRICATION COMMERCE</t>
  </si>
  <si>
    <t>1557</t>
  </si>
  <si>
    <t>1558</t>
  </si>
  <si>
    <t>CERAMIQUES INDUSTRIES</t>
  </si>
  <si>
    <t>1580</t>
  </si>
  <si>
    <t>CHAUSSURE INDUSTRIE</t>
  </si>
  <si>
    <t>1586</t>
  </si>
  <si>
    <t>CHARCUTIERES INDUSTRIES</t>
  </si>
  <si>
    <t>1596</t>
  </si>
  <si>
    <t>BATIMENT OUVRIERS (JUSQU'A 10 SALARIES)</t>
  </si>
  <si>
    <t>1597</t>
  </si>
  <si>
    <t>BATIMENT OUVRIERS (PLUS DE 10 SALARIES)</t>
  </si>
  <si>
    <t>1606</t>
  </si>
  <si>
    <t>BRICOLAGE VENTE AU DETAIL EN LIBRE-SERVICE</t>
  </si>
  <si>
    <t>1607</t>
  </si>
  <si>
    <t>JEUX JOUETS INDUSTRIES</t>
  </si>
  <si>
    <t>1621</t>
  </si>
  <si>
    <t>PHARMACEUTIQUE REPARTITION</t>
  </si>
  <si>
    <t>1686</t>
  </si>
  <si>
    <t>1702</t>
  </si>
  <si>
    <t>TRAVAUX PUBLICS OUVRIERS</t>
  </si>
  <si>
    <t>1747</t>
  </si>
  <si>
    <t>1760</t>
  </si>
  <si>
    <t>JARDINERIES GRAINETERIES</t>
  </si>
  <si>
    <t>1880</t>
  </si>
  <si>
    <t>AMEUBLEMENT NEGOCE</t>
  </si>
  <si>
    <t>1921</t>
  </si>
  <si>
    <t>HUISSIERS DE JUSTICE</t>
  </si>
  <si>
    <t>1930</t>
  </si>
  <si>
    <t>MEUNERIE</t>
  </si>
  <si>
    <t>1938</t>
  </si>
  <si>
    <t>VOLAILLES INDUSTRIES TRANFORMATION</t>
  </si>
  <si>
    <t>1978</t>
  </si>
  <si>
    <t>FLEURISTES ANIMAUX FAMILIERS</t>
  </si>
  <si>
    <t>1996</t>
  </si>
  <si>
    <t>PHARMACIE D'OFFICINE</t>
  </si>
  <si>
    <t>2147</t>
  </si>
  <si>
    <t>EAU ET ASSAINISSEMENT (ENTREPRISES DES SERVICES)</t>
  </si>
  <si>
    <t>2150</t>
  </si>
  <si>
    <t>HLM SOCIETES ANONYMES ET FONDATIONS PERSONNELS</t>
  </si>
  <si>
    <t>2205</t>
  </si>
  <si>
    <t>NOTARIAT</t>
  </si>
  <si>
    <t>2216</t>
  </si>
  <si>
    <t>COMMERCE DETAIL ET GROS A PREDOMINANCE ALIMENTAIRE</t>
  </si>
  <si>
    <t>2332</t>
  </si>
  <si>
    <t>ARCHITECTURE ENTREPRISES</t>
  </si>
  <si>
    <t>2543</t>
  </si>
  <si>
    <t>GEOMETRES EXPERTS, GEOMETRES, TOPOGRAPHES</t>
  </si>
  <si>
    <t>2609</t>
  </si>
  <si>
    <t>BATIMENT ETAM</t>
  </si>
  <si>
    <t>2614</t>
  </si>
  <si>
    <t>TRAVAUX PUBLICS ETAM</t>
  </si>
  <si>
    <t>2666</t>
  </si>
  <si>
    <t>ARCHITECTURE, URBANISME, ENVIRONNEMENT CONSEILS</t>
  </si>
  <si>
    <t>2785</t>
  </si>
  <si>
    <t>ENCHERES PUBLIQUES ET COMMISSAIRES PRISEURS</t>
  </si>
  <si>
    <t>2847</t>
  </si>
  <si>
    <t>3109</t>
  </si>
  <si>
    <t>INDUSTRIES ALIMENTAIRES DIVERSES 5 BRANCHES</t>
  </si>
  <si>
    <t>0029</t>
  </si>
  <si>
    <t>HOSPITALISATION A BUT NON LUCRATIF FEHAP</t>
  </si>
  <si>
    <t>0405</t>
  </si>
  <si>
    <t>SANITAIRES SOCIAUX ETABLISSEMENTS MEDICO-SOCIAUX</t>
  </si>
  <si>
    <t>0413</t>
  </si>
  <si>
    <t>PERSONNES INADAPTEES ET HANDICAPEES ETABLISSEMENTS</t>
  </si>
  <si>
    <t>0573</t>
  </si>
  <si>
    <t>COMMERCES DE GROS</t>
  </si>
  <si>
    <t>0716</t>
  </si>
  <si>
    <t>CINEMA DISTRIBUTION EMPLOYES ET OUVRIERS</t>
  </si>
  <si>
    <t>0759</t>
  </si>
  <si>
    <t>POMPES FUNEBRES</t>
  </si>
  <si>
    <t>0787</t>
  </si>
  <si>
    <t>EXPERTS-COMPTABLES ET COMMISSAIRES AUX COMPTES</t>
  </si>
  <si>
    <t>0892</t>
  </si>
  <si>
    <t>CINEMA DISTRIBUTION CADRES ET AGENTS DE MAITRISE</t>
  </si>
  <si>
    <t>1031</t>
  </si>
  <si>
    <t>FAMILLES RURALES (FNAFR)</t>
  </si>
  <si>
    <t>1147</t>
  </si>
  <si>
    <t>CABINETS MEDICAUX</t>
  </si>
  <si>
    <t>1261</t>
  </si>
  <si>
    <t>SOCIAUX SOCIO-CULTURELS CENTRES</t>
  </si>
  <si>
    <t>1307</t>
  </si>
  <si>
    <t>CINEMA EXPLOITATION</t>
  </si>
  <si>
    <t>1383</t>
  </si>
  <si>
    <t>QUINCAILLERIE COMMERCES EMPLOYES</t>
  </si>
  <si>
    <t>1431</t>
  </si>
  <si>
    <t>OPTIQUE LUNETTERIE DE DETAIL</t>
  </si>
  <si>
    <t>1516</t>
  </si>
  <si>
    <t>FORMATION ORGANISMES</t>
  </si>
  <si>
    <t>1518</t>
  </si>
  <si>
    <t>ANIMATION</t>
  </si>
  <si>
    <t>1631</t>
  </si>
  <si>
    <t>HOTELLERIE DE PLEIN AIR</t>
  </si>
  <si>
    <t>1671</t>
  </si>
  <si>
    <t>MAISONS D'ETUDIANTS</t>
  </si>
  <si>
    <t>1710</t>
  </si>
  <si>
    <t>VOYAGES TOURISME AGENCES PERSONNEL</t>
  </si>
  <si>
    <t>1790</t>
  </si>
  <si>
    <t>ESPACES DE LOISIRS, D'ATTRACTIONS ET CULTURELS</t>
  </si>
  <si>
    <t>1875</t>
  </si>
  <si>
    <t>VETERINAIRES CABINETS ET CLINIQUES</t>
  </si>
  <si>
    <t>1909</t>
  </si>
  <si>
    <t>TOURISME ORGANISMES</t>
  </si>
  <si>
    <t>1922</t>
  </si>
  <si>
    <t>RADIODIFFUSION</t>
  </si>
  <si>
    <t>1982</t>
  </si>
  <si>
    <t>MEDICO-TECHNIQUES NEGOCE ET PRESTATIONS DE SERVICE</t>
  </si>
  <si>
    <t>2021</t>
  </si>
  <si>
    <t>GOLF</t>
  </si>
  <si>
    <t>2046</t>
  </si>
  <si>
    <t>CANCER CENTRES DE LUTTE</t>
  </si>
  <si>
    <t>2121</t>
  </si>
  <si>
    <t>EDITION</t>
  </si>
  <si>
    <t>2128</t>
  </si>
  <si>
    <t>MUTUALITE</t>
  </si>
  <si>
    <t>2190</t>
  </si>
  <si>
    <t>MISSIONS LOCALES ET PAIO</t>
  </si>
  <si>
    <t>2336</t>
  </si>
  <si>
    <t>2412</t>
  </si>
  <si>
    <t>PRODUCTION DE FILMS D'ANIMATION</t>
  </si>
  <si>
    <t>2596</t>
  </si>
  <si>
    <t>COIFFURE</t>
  </si>
  <si>
    <t>2642</t>
  </si>
  <si>
    <t>PRODUCTION AUDIOVISUELLE</t>
  </si>
  <si>
    <t>2717</t>
  </si>
  <si>
    <t>2941</t>
  </si>
  <si>
    <t>AIDE A L'ACCOMPAGNEMENT SOINS SERVICES A DOMICILE</t>
  </si>
  <si>
    <t>3016</t>
  </si>
  <si>
    <t>3097</t>
  </si>
  <si>
    <t>3168</t>
  </si>
  <si>
    <t>3216</t>
  </si>
  <si>
    <t>7001</t>
  </si>
  <si>
    <t>7002</t>
  </si>
  <si>
    <t>7004</t>
  </si>
  <si>
    <t>7005</t>
  </si>
  <si>
    <t>CAVES COOPERATIVES VINICOLES</t>
  </si>
  <si>
    <t>7006</t>
  </si>
  <si>
    <t>7008</t>
  </si>
  <si>
    <t>7020</t>
  </si>
  <si>
    <t>CENTRES DE GESTION AGREES ET HABILITES AGRICOLES</t>
  </si>
  <si>
    <t>7501</t>
  </si>
  <si>
    <t>CREDIT AGRICOLE</t>
  </si>
  <si>
    <t>DISTILLERIES COOPERATIVES VITICOLES</t>
  </si>
  <si>
    <t>7508</t>
  </si>
  <si>
    <t>MAISONS FAMILIALES RURALES</t>
  </si>
  <si>
    <t>7515</t>
  </si>
  <si>
    <t>SOCIETE D'AMENAGEMENT FONCIER ET D'ETABLISSEMENT RURAL</t>
  </si>
  <si>
    <t>0016</t>
  </si>
  <si>
    <t>TRANSPORTS ROUTIERS</t>
  </si>
  <si>
    <t>0045</t>
  </si>
  <si>
    <t>CAOUTCHOUC INDUSTRIE</t>
  </si>
  <si>
    <t>0086</t>
  </si>
  <si>
    <t>PUBLICITE</t>
  </si>
  <si>
    <t>0184</t>
  </si>
  <si>
    <t>IMPRIMERIE DE LABEUR ET INDUSTRIES GRAPHIQUES</t>
  </si>
  <si>
    <t>0275</t>
  </si>
  <si>
    <t>TRANSPORT AERIEN PERSONNEL AU SOL</t>
  </si>
  <si>
    <t>0292</t>
  </si>
  <si>
    <t>PLASTURGIE</t>
  </si>
  <si>
    <t>0454</t>
  </si>
  <si>
    <t>TELEPHERIQUES ET ENGINS DE REMONTEES MECANIQUES</t>
  </si>
  <si>
    <t>0478</t>
  </si>
  <si>
    <t>SOCIETES FINANCIERES</t>
  </si>
  <si>
    <t>0538</t>
  </si>
  <si>
    <t>MANUTENTION FERROVIAIRE TRAVAUX CONNEXES</t>
  </si>
  <si>
    <t>0567</t>
  </si>
  <si>
    <t>BIJOUTERIE JOAILLERIE ORFEVRERIE</t>
  </si>
  <si>
    <t>0637</t>
  </si>
  <si>
    <t>RECUPERATION INDUSTRIES ET COMMERCES</t>
  </si>
  <si>
    <t>0669</t>
  </si>
  <si>
    <t>VERRE FABRICATION MECANIQUE INDUSTRIES</t>
  </si>
  <si>
    <t>0915</t>
  </si>
  <si>
    <t>EXPERTISES EVALUATIONS INDUSTRIELLES ENTREPRISES</t>
  </si>
  <si>
    <t>1090</t>
  </si>
  <si>
    <t>AUTOMOBILE SERVICES</t>
  </si>
  <si>
    <t>1182</t>
  </si>
  <si>
    <t>PORTS DE PLAISANCE</t>
  </si>
  <si>
    <t>1266</t>
  </si>
  <si>
    <t>RESTAURATION DE COLLECTIVITES</t>
  </si>
  <si>
    <t>1351</t>
  </si>
  <si>
    <t>PREVENTION SECURITE ENTREPRISES</t>
  </si>
  <si>
    <t>1388</t>
  </si>
  <si>
    <t>PETROLE INDUSTRIE</t>
  </si>
  <si>
    <t>1404</t>
  </si>
  <si>
    <t>TRACTEURS MATERIELS AGRICOLES COMMERCE REPARATION</t>
  </si>
  <si>
    <t>1424</t>
  </si>
  <si>
    <t>TRANSPORTS PUBLICS URBAINS DE VOYAGEURS</t>
  </si>
  <si>
    <t>1468</t>
  </si>
  <si>
    <t>CREDIT MUTUEL</t>
  </si>
  <si>
    <t>1480</t>
  </si>
  <si>
    <t>1486</t>
  </si>
  <si>
    <t>BUREAUX D'ETUDES TECHNIQUES</t>
  </si>
  <si>
    <t>1487</t>
  </si>
  <si>
    <t>HORLOGERIE-BIJOUTERIE COMMERCE DE DETAIL</t>
  </si>
  <si>
    <t>1499</t>
  </si>
  <si>
    <t>VERRE MIROITERIE TRANSFORMATION NEGOCE</t>
  </si>
  <si>
    <t>1501</t>
  </si>
  <si>
    <t>RESTAURATION RAPIDE</t>
  </si>
  <si>
    <t>1539</t>
  </si>
  <si>
    <t>PAPETERIE FOURNITURES DE BUREAU COMMERCE DE DETAIL</t>
  </si>
  <si>
    <t>1589</t>
  </si>
  <si>
    <t>MAREYEURS-EXPEDITEURS</t>
  </si>
  <si>
    <t>1605</t>
  </si>
  <si>
    <t>DESINFECTION, DESINSECTISATION, DERATISATION (3 D)</t>
  </si>
  <si>
    <t>1611</t>
  </si>
  <si>
    <t>LOGISTIQUE ENTREPRISES COMMUNICATION DIRECTE</t>
  </si>
  <si>
    <t>1794</t>
  </si>
  <si>
    <t>RETRAITES COMPLEMENTAIRES INSTITUTIONS</t>
  </si>
  <si>
    <t>1801</t>
  </si>
  <si>
    <t>ASSISTANCE SOCIETES</t>
  </si>
  <si>
    <t>1979</t>
  </si>
  <si>
    <t>HOTELS CAFES RESTAURANTS (HCR)</t>
  </si>
  <si>
    <t>2002</t>
  </si>
  <si>
    <t>BLANCHISSERIE INTERREGIONALE</t>
  </si>
  <si>
    <t>2060</t>
  </si>
  <si>
    <t>CAFETERIAS ET ASSIMILES CHAINES</t>
  </si>
  <si>
    <t>2098</t>
  </si>
  <si>
    <t>PRESTATAIRES DE SERVICES SECTEUR TERTIAIRE</t>
  </si>
  <si>
    <t>2148</t>
  </si>
  <si>
    <t>TELECOMMUNICATIONS</t>
  </si>
  <si>
    <t>2149</t>
  </si>
  <si>
    <t>DECHET ACTIVITES</t>
  </si>
  <si>
    <t>2156</t>
  </si>
  <si>
    <t>MAGASINS GRANDS POPULAIRES</t>
  </si>
  <si>
    <t>2257</t>
  </si>
  <si>
    <t>CASINOS</t>
  </si>
  <si>
    <t>2272</t>
  </si>
  <si>
    <t>ASSAINISSEMENT ET MAINTENANCE INDUSTRIELLE</t>
  </si>
  <si>
    <t>2335</t>
  </si>
  <si>
    <t>ASSURANCES AGENCES GENERALES PERSONNEL</t>
  </si>
  <si>
    <t>2372</t>
  </si>
  <si>
    <t>DISTRIBUTION DIRECTE ENTREPRISES</t>
  </si>
  <si>
    <t>2528</t>
  </si>
  <si>
    <t>MAROQUINERIE, ARTICLES VOYAGE, CUIR, SELLERIE</t>
  </si>
  <si>
    <t>2583</t>
  </si>
  <si>
    <t>AUTOROUTES SOCIETES CONCESSIONNAIRES EXPLOITANTES</t>
  </si>
  <si>
    <t>2683</t>
  </si>
  <si>
    <t>PORTAGE DE PRESSE</t>
  </si>
  <si>
    <t>2697</t>
  </si>
  <si>
    <t>CYNEGETIQUES STRUCTURES ASSOCIATIVES PERSONNELS</t>
  </si>
  <si>
    <t>2728</t>
  </si>
  <si>
    <t>SUCRERIES DISTILLERIES RAFFINERIES</t>
  </si>
  <si>
    <t>3013</t>
  </si>
  <si>
    <t>LIBRAIRIE</t>
  </si>
  <si>
    <t>3017</t>
  </si>
  <si>
    <t>3032</t>
  </si>
  <si>
    <t>ESTHETIQUE COSMETIQUE PARFUMERIE ENSEIGNEMENT</t>
  </si>
  <si>
    <t>3043</t>
  </si>
  <si>
    <t>3205</t>
  </si>
  <si>
    <t>3210</t>
  </si>
  <si>
    <t>5005</t>
  </si>
  <si>
    <t>STATUT DES CAISSES D'EPARGNE</t>
  </si>
  <si>
    <t>5555</t>
  </si>
  <si>
    <t>REMORQUAGE MARITIME NAVIGANT D'EXECUTION</t>
  </si>
  <si>
    <t>TRAVAIL TEMPORAIRE</t>
  </si>
  <si>
    <t>0493</t>
  </si>
  <si>
    <t>0218</t>
  </si>
  <si>
    <t>0731</t>
  </si>
  <si>
    <t>QUINCAILLERIE COMMERCES CADRES</t>
  </si>
  <si>
    <t>0897</t>
  </si>
  <si>
    <t>MEDECINE DU TRAVAIL SERVICES INTERENTREPRISES</t>
  </si>
  <si>
    <t>0993</t>
  </si>
  <si>
    <t>DENTAIRE LABORATOIRES PROTHESES</t>
  </si>
  <si>
    <t>1285</t>
  </si>
  <si>
    <t>ARTISTIQUES CULTURELLES ENTREPRISES</t>
  </si>
  <si>
    <t>1408</t>
  </si>
  <si>
    <t>COMBUSTIBLES SOLIDES LIQUIDES GAZEUX NEGOCE</t>
  </si>
  <si>
    <t>1612</t>
  </si>
  <si>
    <t>NAVIGANT PERSONNEL DES ESSAIS ET RECEPTIONS</t>
  </si>
  <si>
    <t>1619</t>
  </si>
  <si>
    <t>CABINETS DENTAIRES</t>
  </si>
  <si>
    <t>1821</t>
  </si>
  <si>
    <t>1944</t>
  </si>
  <si>
    <t>HELICOPTERES PERSONNEL NAVIGANT TECHNIQUE</t>
  </si>
  <si>
    <t>2247</t>
  </si>
  <si>
    <t>ASSURANCES REASSURANCES COURTAGE ENTREPRISES</t>
  </si>
  <si>
    <t>2511</t>
  </si>
  <si>
    <t>SPORT</t>
  </si>
  <si>
    <t>3090</t>
  </si>
  <si>
    <t>SPECTACLE VIVANT ENTREPRISES DU SECTEUR PRIVÉ</t>
  </si>
  <si>
    <t>3105</t>
  </si>
  <si>
    <t>3218</t>
  </si>
  <si>
    <t>3223</t>
  </si>
  <si>
    <t>5001</t>
  </si>
  <si>
    <t>STATUT DES INDUSTRIES ELECTRIQUES ET GAZIERES</t>
  </si>
  <si>
    <t>5554</t>
  </si>
  <si>
    <t>REMORQUAGE MARITIME OFFICIERS</t>
  </si>
  <si>
    <t>7502</t>
  </si>
  <si>
    <t>MUTUALITE SOCIALE AGRICOLE</t>
  </si>
  <si>
    <t>BATIMENT</t>
  </si>
  <si>
    <t>BATIMENT OUVRIERS</t>
  </si>
  <si>
    <t>0959</t>
  </si>
  <si>
    <t>ANALYSES MEDICALES LABORATOIRES EXTRA-HOSPITALIERS</t>
  </si>
  <si>
    <t>1316</t>
  </si>
  <si>
    <t>1700</t>
  </si>
  <si>
    <t>SUCRERIES DISTILLERIES GUADELOUPE</t>
  </si>
  <si>
    <t>3220</t>
  </si>
  <si>
    <t>3221</t>
  </si>
  <si>
    <t>7513</t>
  </si>
  <si>
    <t>CENTRES INITIATIVES EN MILIEU RURAL</t>
  </si>
  <si>
    <t>BASS MS</t>
  </si>
  <si>
    <t>ASSURANCE</t>
  </si>
  <si>
    <t>0500</t>
  </si>
  <si>
    <t>2691</t>
  </si>
  <si>
    <t>0303</t>
  </si>
  <si>
    <t>0054</t>
  </si>
  <si>
    <t>METALLURGIE OETAM REGION PARISIENNE</t>
  </si>
  <si>
    <t>0714</t>
  </si>
  <si>
    <t>METALLURGIE MOSELLE</t>
  </si>
  <si>
    <t>0822</t>
  </si>
  <si>
    <t>METALLURGIE SAVOIE</t>
  </si>
  <si>
    <t>0827</t>
  </si>
  <si>
    <t>METALLURGIE ARDENNES</t>
  </si>
  <si>
    <t>0828</t>
  </si>
  <si>
    <t>METALLURGIE MANCHE</t>
  </si>
  <si>
    <t>0829</t>
  </si>
  <si>
    <t>METALLURGIE VAUCLUSE</t>
  </si>
  <si>
    <t>0836</t>
  </si>
  <si>
    <t>METALLURGIE HAUTE-SAVOIE</t>
  </si>
  <si>
    <t>0860</t>
  </si>
  <si>
    <t>METALLURGIE FINISTERE</t>
  </si>
  <si>
    <t>0863</t>
  </si>
  <si>
    <t>METALLURGIE MORBIHAN ILLE-ET-VILAINE</t>
  </si>
  <si>
    <t>0878</t>
  </si>
  <si>
    <t>METALLURGIE RHONE</t>
  </si>
  <si>
    <t>0887</t>
  </si>
  <si>
    <t>METALLURGIE EURE</t>
  </si>
  <si>
    <t>0898</t>
  </si>
  <si>
    <t>METALLURGIE ALLIER</t>
  </si>
  <si>
    <t>0899</t>
  </si>
  <si>
    <t>METALLURGIE MARNE</t>
  </si>
  <si>
    <t>0911</t>
  </si>
  <si>
    <t>METALLURGIE SEINE-ET-MARNE</t>
  </si>
  <si>
    <t>0914</t>
  </si>
  <si>
    <t>METALLURGIE AIN</t>
  </si>
  <si>
    <t>0920</t>
  </si>
  <si>
    <t>METALLURGIE VIENNE</t>
  </si>
  <si>
    <t>0923</t>
  </si>
  <si>
    <t>METALLURGIE CHARENTE-MARITIME</t>
  </si>
  <si>
    <t>0930</t>
  </si>
  <si>
    <t>METALLURGIE SARTHE</t>
  </si>
  <si>
    <t>0934</t>
  </si>
  <si>
    <t>METALLURGIE INDRE</t>
  </si>
  <si>
    <t>0937</t>
  </si>
  <si>
    <t>METALLURGIE HAUTE-VIENNE ET CREUSE</t>
  </si>
  <si>
    <t>0943</t>
  </si>
  <si>
    <t>METALLURGIE CALVADOS</t>
  </si>
  <si>
    <t>0948</t>
  </si>
  <si>
    <t>METALLURGIE ORNE</t>
  </si>
  <si>
    <t>0965</t>
  </si>
  <si>
    <t>METALLURGIE VAR</t>
  </si>
  <si>
    <t>0979</t>
  </si>
  <si>
    <t>METALLURGIE LE HAVRE (SEINE-MARITIME)</t>
  </si>
  <si>
    <t>0984</t>
  </si>
  <si>
    <t>METALLURGIE EURE-ET-LOIR</t>
  </si>
  <si>
    <t>1007</t>
  </si>
  <si>
    <t>METALLURGIE THIERS (PUY-DE-DOME)</t>
  </si>
  <si>
    <t>1159</t>
  </si>
  <si>
    <t>METALLURGIE NIEVRE</t>
  </si>
  <si>
    <t>1164</t>
  </si>
  <si>
    <t>METALLURGIE SOMME VIMEU</t>
  </si>
  <si>
    <t>1247</t>
  </si>
  <si>
    <t>AUTO MOTO LA REUNION</t>
  </si>
  <si>
    <t>1274</t>
  </si>
  <si>
    <t>METALLURGIE CORREZE</t>
  </si>
  <si>
    <t>1315</t>
  </si>
  <si>
    <t>METALLURGIE HAUTE-MARNE ET MEUSE</t>
  </si>
  <si>
    <t>1353</t>
  </si>
  <si>
    <t>METALLURGIE DORDOGNE</t>
  </si>
  <si>
    <t>1365</t>
  </si>
  <si>
    <t>METALLURGIE MEURTHE-ET-MOSELLE</t>
  </si>
  <si>
    <t>1369</t>
  </si>
  <si>
    <t>METALLURGIE LOIRE-ATLANTIQUE</t>
  </si>
  <si>
    <t>1387</t>
  </si>
  <si>
    <t>METALLURGIE FLANDRES DOUAISIS</t>
  </si>
  <si>
    <t>1472</t>
  </si>
  <si>
    <t>METALLURGIE PAS-DE-CALAIS</t>
  </si>
  <si>
    <t>1525</t>
  </si>
  <si>
    <t>METALLURGIE DUNKERQUE (NORD)</t>
  </si>
  <si>
    <t>1560</t>
  </si>
  <si>
    <t>METALLURGIE ALPES-MARITIMES</t>
  </si>
  <si>
    <t>1564</t>
  </si>
  <si>
    <t>METALLURGIE SAONE-ET-LOIRE</t>
  </si>
  <si>
    <t>1572</t>
  </si>
  <si>
    <t>METALLURGIE CHARENTE</t>
  </si>
  <si>
    <t>1576</t>
  </si>
  <si>
    <t>METALLURGIE CHER</t>
  </si>
  <si>
    <t>1577</t>
  </si>
  <si>
    <t>METALLURGIE HERAULT AUDE PYRENEES-ORIENTALES</t>
  </si>
  <si>
    <t>1578</t>
  </si>
  <si>
    <t>METALLURGIE LOIRE ET ARRONDISSEMENT D'YSSINGEAUX</t>
  </si>
  <si>
    <t>1592</t>
  </si>
  <si>
    <t>METALLURGIE VALENCIENNOIS CAMBRESIS (NORD)</t>
  </si>
  <si>
    <t>1604</t>
  </si>
  <si>
    <t>METALLURGIE ROUEN DIEPPE (SEINE-MARITIME)</t>
  </si>
  <si>
    <t>1626</t>
  </si>
  <si>
    <t>METALLURGIE HAUTES-PYRENEES</t>
  </si>
  <si>
    <t>1627</t>
  </si>
  <si>
    <t>METALLURGIE CLERMONT-FERRAND PUY-DE-DOME</t>
  </si>
  <si>
    <t>1628</t>
  </si>
  <si>
    <t>METALLURGIE DEUX-SEVRES</t>
  </si>
  <si>
    <t>1634</t>
  </si>
  <si>
    <t>METALLURGIE COTES D'ARMOR</t>
  </si>
  <si>
    <t>1635</t>
  </si>
  <si>
    <t>METALLURGIE GIRONDE LANDES</t>
  </si>
  <si>
    <t>1732</t>
  </si>
  <si>
    <t>METALLURGIE YONNE</t>
  </si>
  <si>
    <t>METALLURGIE JURA</t>
  </si>
  <si>
    <t>1813</t>
  </si>
  <si>
    <t>METALLURGIE MAUBEUGE (NORD)</t>
  </si>
  <si>
    <t>1867</t>
  </si>
  <si>
    <t>METALLURGIE DROME-ARDECHE</t>
  </si>
  <si>
    <t>1885</t>
  </si>
  <si>
    <t>METALLURGIE COTE-D'OR</t>
  </si>
  <si>
    <t>1902</t>
  </si>
  <si>
    <t>METALLURGIE MAINE-ET-LOIRE</t>
  </si>
  <si>
    <t>1912</t>
  </si>
  <si>
    <t>METALLURGIE HAUT-RHIN</t>
  </si>
  <si>
    <t>1951</t>
  </si>
  <si>
    <t>AUTOMOBILE CABINETS D'EXPERTISES</t>
  </si>
  <si>
    <t>1960</t>
  </si>
  <si>
    <t>METALLURGIE LOT-ET-GARONNE</t>
  </si>
  <si>
    <t>1966</t>
  </si>
  <si>
    <t>METALLURGIE LOIRET</t>
  </si>
  <si>
    <t>1967</t>
  </si>
  <si>
    <t>METALLURGIE BAS-RHIN</t>
  </si>
  <si>
    <t>2003</t>
  </si>
  <si>
    <t>METALLURGIE VOSGES</t>
  </si>
  <si>
    <t>2126</t>
  </si>
  <si>
    <t>METALLURGIE GARD ET LOZERE</t>
  </si>
  <si>
    <t>2221</t>
  </si>
  <si>
    <t>METAUX INDUSTRIES MENSUELS ISERE HAUTES-ALPES</t>
  </si>
  <si>
    <t>2266</t>
  </si>
  <si>
    <t>METALLURGIE MAYENNE</t>
  </si>
  <si>
    <t>2294</t>
  </si>
  <si>
    <t>METALLURGIE AUBE</t>
  </si>
  <si>
    <t>2328</t>
  </si>
  <si>
    <t>BATIMENT TRAVAUX PUBLICS OUVRIERS GUADELOUPE</t>
  </si>
  <si>
    <t>2344</t>
  </si>
  <si>
    <t>SIDERURGIE</t>
  </si>
  <si>
    <t>2360</t>
  </si>
  <si>
    <t>AUTOMOBILE SERVICES GUYANE</t>
  </si>
  <si>
    <t>2480</t>
  </si>
  <si>
    <t>2489</t>
  </si>
  <si>
    <t>METALLURGIE VENDEE</t>
  </si>
  <si>
    <t>2534</t>
  </si>
  <si>
    <t>SUCRIERE ET RHUMIERE INDUSTRIE MARTINIQUE</t>
  </si>
  <si>
    <t>2535</t>
  </si>
  <si>
    <t>CANNE A SUCRE CULTURE MARTINIQUE</t>
  </si>
  <si>
    <t>2542</t>
  </si>
  <si>
    <t>METALLURGIE AISNE</t>
  </si>
  <si>
    <t>2579</t>
  </si>
  <si>
    <t>METALLURGIE LOIR ET CHER</t>
  </si>
  <si>
    <t>2603</t>
  </si>
  <si>
    <t>SECURITE SOCIALE PRATICIENS CONSEILS (GENERAL)</t>
  </si>
  <si>
    <t>2615</t>
  </si>
  <si>
    <t>METALLURGIE PYRENEES-ATLANTIQUES ET DU SEIGNANX</t>
  </si>
  <si>
    <t>2630</t>
  </si>
  <si>
    <t>METALLURGIE BOUCHES-DU-RHONE ALPES HAUTE-PROVENCE</t>
  </si>
  <si>
    <t>2700</t>
  </si>
  <si>
    <t>METALLURGIE DE L'OISE</t>
  </si>
  <si>
    <t>2701</t>
  </si>
  <si>
    <t>BANQUES PERSONNEL GUYANE</t>
  </si>
  <si>
    <t>2702</t>
  </si>
  <si>
    <t>BANQUES PERSONNEL MARTINIQUE</t>
  </si>
  <si>
    <t>2704</t>
  </si>
  <si>
    <t>BANQUES PERSONNEL GUADELOUPE-SAINT MARTIN</t>
  </si>
  <si>
    <t>2755</t>
  </si>
  <si>
    <t>METALLURGIE BELFORT MONTBELIARD</t>
  </si>
  <si>
    <t>2870</t>
  </si>
  <si>
    <t>BATIMENT TRAVAUX PUBLICS OUVRIERS GUYANE</t>
  </si>
  <si>
    <t>2931</t>
  </si>
  <si>
    <t>ACTIVITES DE MARCHES FINANCIERS (CCNM)</t>
  </si>
  <si>
    <t>2972</t>
  </si>
  <si>
    <t>NAVIGATION PERSONNEL SEDENTAIRE</t>
  </si>
  <si>
    <t>2980</t>
  </si>
  <si>
    <t>METALLURGIE SOMME</t>
  </si>
  <si>
    <t>2992</t>
  </si>
  <si>
    <t>METALLURGIE INDRE-ET-LOIRE</t>
  </si>
  <si>
    <t>3144</t>
  </si>
  <si>
    <t>BATIMENT TP ETAM GUADELOUPE</t>
  </si>
  <si>
    <t>3209</t>
  </si>
  <si>
    <t>INDUSTRIES METALLURGIQUES MECANIQUES MICROTECHNIQUES DOUBS</t>
  </si>
  <si>
    <t>5521</t>
  </si>
  <si>
    <t>MARINE MARCHANDE PERSONNEL NAVIGANT D'EXECUTION</t>
  </si>
  <si>
    <t>1059</t>
  </si>
  <si>
    <t>METALLURGIE MIDI-PYRENEES</t>
  </si>
  <si>
    <t>TRAVAUX PUBLICS</t>
  </si>
  <si>
    <t>3053</t>
  </si>
  <si>
    <t>3127</t>
  </si>
  <si>
    <t>3217</t>
  </si>
  <si>
    <t>3107</t>
  </si>
  <si>
    <t>3128</t>
  </si>
  <si>
    <t>BATIMENT TP INDUSTRIE ACTIVITES CONNEXES GUYANE - ETAM</t>
  </si>
  <si>
    <t>3203</t>
  </si>
  <si>
    <t>PECHE DE LOISIR ET PROTECTION DU MILIEU AQUATIQUE ASSOCIATIONS</t>
  </si>
  <si>
    <t>3204</t>
  </si>
  <si>
    <t>5017</t>
  </si>
  <si>
    <t>5619</t>
  </si>
  <si>
    <t>PECHE PROFESSIONNELLE MARITIME</t>
  </si>
  <si>
    <t>BANQUE</t>
  </si>
  <si>
    <t>NOR</t>
  </si>
  <si>
    <t>Code IDCC</t>
  </si>
  <si>
    <t>Libellé branche</t>
  </si>
  <si>
    <t>01 55 30 69 29</t>
  </si>
  <si>
    <t>01 58 39 30 20</t>
  </si>
  <si>
    <t>01 42 55 82 66</t>
  </si>
  <si>
    <t>06 28 18 21 89</t>
  </si>
  <si>
    <t>01 42 81 30 38</t>
  </si>
  <si>
    <t>01 40 23 04 10</t>
  </si>
  <si>
    <t>OS</t>
  </si>
  <si>
    <t>CP</t>
  </si>
  <si>
    <t>Ville</t>
  </si>
  <si>
    <t>Franck LECLERC</t>
  </si>
  <si>
    <t>Occurrence</t>
  </si>
  <si>
    <t>Séquence</t>
  </si>
  <si>
    <t>Index</t>
  </si>
  <si>
    <t>IDCC</t>
  </si>
  <si>
    <t>Nb OS représentatives</t>
  </si>
  <si>
    <t>SECURITE SOCIALE ORGANISMES</t>
  </si>
  <si>
    <t>PRODUCTION CINEMATOGRAPHIQUE</t>
  </si>
  <si>
    <t>ATELIERS CHANTIERS D'INSERTION</t>
  </si>
  <si>
    <t>POLE EMPLOI</t>
  </si>
  <si>
    <t>PROPRETÉ ENTREPRISES ET SERVICES ASSOCIÉS</t>
  </si>
  <si>
    <t>BANQUE POPULAIRE</t>
  </si>
  <si>
    <t>OFFICES PUBLICS DE L'HABITAT PERSONNEL</t>
  </si>
  <si>
    <t>AGENCES DE PRESSE EMPLOYES, TECHNICIENS ET CADRES</t>
  </si>
  <si>
    <t>TRANSPORT ET SERVICES MARITIMES PERSONNELS NAVIGANTS OFFICIERS</t>
  </si>
  <si>
    <t>TOURISME SOCIAL ET FAMILIAL ORGANISMES</t>
  </si>
  <si>
    <t>JOURNALISTES</t>
  </si>
  <si>
    <t>ENSEIGNEMENT PRIVE INDEPENDANT</t>
  </si>
  <si>
    <t>PARIS</t>
  </si>
  <si>
    <t>emploi-garanties-coll@cgt.fr</t>
  </si>
  <si>
    <t>Magali PELLADEAU</t>
  </si>
  <si>
    <t>01 55 55 82 46</t>
  </si>
  <si>
    <t>Confédération Générale du Travail</t>
  </si>
  <si>
    <t>Confédération Force Ouvrière</t>
  </si>
  <si>
    <t>01 40 52 84 20</t>
  </si>
  <si>
    <t>secretariatnego@force-ouvriere.fr</t>
  </si>
  <si>
    <t>01 73 30 49 34</t>
  </si>
  <si>
    <t>N.C.</t>
  </si>
  <si>
    <t>Confédération des Syndicats d'Assistants familiaux et d'Assistants Maternels</t>
  </si>
  <si>
    <t>Confédération Générale du Travail de Guadeloupe</t>
  </si>
  <si>
    <t>Fédération Nationale des Associations et des Syndicats de Sportifs</t>
  </si>
  <si>
    <t>Fédération Syndicale Unitaire</t>
  </si>
  <si>
    <t>71 boulevard Brandebourg</t>
  </si>
  <si>
    <t>IVRY-SUR-SEINE</t>
  </si>
  <si>
    <t>Sabine LANDREVIE</t>
  </si>
  <si>
    <t>09 80 09 23 63</t>
  </si>
  <si>
    <t>sabine.landrevie@pole-emploi.fr</t>
  </si>
  <si>
    <t>Groupement des Syndicats Européens de l'Automobile</t>
  </si>
  <si>
    <t>Syndicat Martiniquais des Banques et Etablissements Financiers</t>
  </si>
  <si>
    <t>Syndicat National du Personnel de Pôle Emploi</t>
  </si>
  <si>
    <t>N° téléphone</t>
  </si>
  <si>
    <t>Confédération Française de l'Encadrement-Confédération Générale des Cadres</t>
  </si>
  <si>
    <t>01 40 39 91 07</t>
  </si>
  <si>
    <t>contact@fnass.fr</t>
  </si>
  <si>
    <t>01 42 36 69 25</t>
  </si>
  <si>
    <t>gautier.snigic@wanadoo.fr</t>
  </si>
  <si>
    <t>Syndicat National du Personnel Navigant de l'Aéronautique Civile</t>
  </si>
  <si>
    <t>Syndicat National des Professionnels de la Santé au Travail</t>
  </si>
  <si>
    <t>31 rue de la Grange aux Belles</t>
  </si>
  <si>
    <t>Syndicat Professionnel des Assistants Maternels et des Assistants Familiaux</t>
  </si>
  <si>
    <t>Union Générale des Travailleurs de Guadeloupe</t>
  </si>
  <si>
    <t>06 76 04 77 51</t>
  </si>
  <si>
    <t>syndicat-upeas@bca.fr</t>
  </si>
  <si>
    <t>Union Régionale 974</t>
  </si>
  <si>
    <t xml:space="preserve"> </t>
  </si>
  <si>
    <t>Maison des syndicats BP 439</t>
  </si>
  <si>
    <t xml:space="preserve">FORT DE FRANCE </t>
  </si>
  <si>
    <t>06 96 28 27 61</t>
  </si>
  <si>
    <t>4 cité artisanale de Bergevin</t>
  </si>
  <si>
    <t>05 90 82 34 61</t>
  </si>
  <si>
    <t>POINTE-A-PITRE</t>
  </si>
  <si>
    <t>01 42 03 82 66</t>
  </si>
  <si>
    <t>01 42 94 81 40</t>
  </si>
  <si>
    <t>gsea@orange.fr</t>
  </si>
  <si>
    <t>20 rue Auguste Babet</t>
  </si>
  <si>
    <t>SAINT-PIERRE</t>
  </si>
  <si>
    <t xml:space="preserve">02 62 35 33 19 </t>
  </si>
  <si>
    <t xml:space="preserve">192 bis rue de Vaugirard </t>
  </si>
  <si>
    <t>federation@spelc.fr</t>
  </si>
  <si>
    <t>01 58 10 13 13</t>
  </si>
  <si>
    <t>BP 60352</t>
  </si>
  <si>
    <t>01 45 12 99 99</t>
  </si>
  <si>
    <t>38 rue des frères Flavien</t>
  </si>
  <si>
    <t>06 62 65 19 68</t>
  </si>
  <si>
    <t>13 bis rue de la Motte-Piquet</t>
  </si>
  <si>
    <t>adherents.fnispad@laposte.fr</t>
  </si>
  <si>
    <t>Etape 1</t>
  </si>
  <si>
    <t>Sélectionner dans le menu déroulant le code IDCC à 4 chiffres de votre convention collective en faisant défiler à l'aide de l'ascenseur les n° (du plus petit au plus grand)</t>
  </si>
  <si>
    <t>Etape 2</t>
  </si>
  <si>
    <t>Etape 3</t>
  </si>
  <si>
    <t>A partir de la ligne 8, sont présentées les coordonnées des organisations syndicales représentatives pour la convention collective choisie :</t>
  </si>
  <si>
    <t>Comment utiliser l'outil de recherche ?</t>
  </si>
  <si>
    <t>contact.branches@unsa.org</t>
  </si>
  <si>
    <t>01 48 18 88 00</t>
  </si>
  <si>
    <t>POIDS</t>
  </si>
  <si>
    <t>CFDT-FGTE</t>
  </si>
  <si>
    <t>CFDT-Services</t>
  </si>
  <si>
    <t>CFDT-FCE</t>
  </si>
  <si>
    <t>CFDT-FGMM</t>
  </si>
  <si>
    <t>CFDT-FNCB</t>
  </si>
  <si>
    <t>CFDT-F3C</t>
  </si>
  <si>
    <t>CFDT-FGA</t>
  </si>
  <si>
    <t>CFDT-PSTE</t>
  </si>
  <si>
    <t>CFDT-Banques Assurances</t>
  </si>
  <si>
    <t>CFDT-INTERCO</t>
  </si>
  <si>
    <t>CFDT-Santé sociaux</t>
  </si>
  <si>
    <t>CFDT-FEP</t>
  </si>
  <si>
    <t>CFDT-services</t>
  </si>
  <si>
    <t>CFDT-Finances</t>
  </si>
  <si>
    <t>SNAP Pôle Emploi</t>
  </si>
  <si>
    <t>01 56 41 54 50</t>
  </si>
  <si>
    <t>banqueassurance@cfdt.fr</t>
  </si>
  <si>
    <t>01 56 41 54 00</t>
  </si>
  <si>
    <t>f3c@cfdt.fr</t>
  </si>
  <si>
    <t>01 56 41 53 00</t>
  </si>
  <si>
    <t xml:space="preserve">fce@fce.cfdt.fr </t>
  </si>
  <si>
    <t xml:space="preserve">01 56 41 54 70 </t>
  </si>
  <si>
    <t>fep@cfdt.fr</t>
  </si>
  <si>
    <t>01 56 41 50 50</t>
  </si>
  <si>
    <t>fga@cfdt.fr</t>
  </si>
  <si>
    <t>01 56 41 50 70</t>
  </si>
  <si>
    <t>fgmm@cfdt.fr</t>
  </si>
  <si>
    <t>01 56 41 56 00</t>
  </si>
  <si>
    <t>federation@fgte.cfdt.fr</t>
  </si>
  <si>
    <t>01 56 41 55 41</t>
  </si>
  <si>
    <t>finances@cfdt.fr</t>
  </si>
  <si>
    <t>01 56 41 55 60</t>
  </si>
  <si>
    <t xml:space="preserve">fncb@construction-bois.cfdt.fr </t>
  </si>
  <si>
    <t>01 56 41 52 52</t>
  </si>
  <si>
    <t>interco@cfdt.fr</t>
  </si>
  <si>
    <t>01 56 41 51 50</t>
  </si>
  <si>
    <t>pste@cfdt.fr</t>
  </si>
  <si>
    <t>01 56 41 52 00</t>
  </si>
  <si>
    <t>santesociaux@cfdt.fr</t>
  </si>
  <si>
    <t>01 48 10 65 90</t>
  </si>
  <si>
    <t>services@cfdt.fr</t>
  </si>
  <si>
    <t>47 avenue Simon Bolivar</t>
  </si>
  <si>
    <t>Tour Essor 14 rue Scandicci</t>
  </si>
  <si>
    <t>elections@cftc.fr</t>
  </si>
  <si>
    <t>Fédération</t>
  </si>
  <si>
    <t>TRANSPORTS</t>
  </si>
  <si>
    <t>CFTC transports</t>
  </si>
  <si>
    <t>CFTC chimie</t>
  </si>
  <si>
    <t>CHIMIE</t>
  </si>
  <si>
    <t>Action sociale</t>
  </si>
  <si>
    <t>SPS</t>
  </si>
  <si>
    <t>FEC</t>
  </si>
  <si>
    <t>CFTC commerce</t>
  </si>
  <si>
    <t>Métaux</t>
  </si>
  <si>
    <t>CFTC métallurgie</t>
  </si>
  <si>
    <t>Bâtiment</t>
  </si>
  <si>
    <t>CFTC batimat</t>
  </si>
  <si>
    <t>CFTC communication</t>
  </si>
  <si>
    <t>FGTA</t>
  </si>
  <si>
    <t>Pharmacie</t>
  </si>
  <si>
    <t>Livre</t>
  </si>
  <si>
    <t>ETS</t>
  </si>
  <si>
    <t>SUD AERIEN</t>
  </si>
  <si>
    <t>SUD Santé sociaux</t>
  </si>
  <si>
    <t>CFTC banques</t>
  </si>
  <si>
    <t>FASAP</t>
  </si>
  <si>
    <t>SUD-Rail</t>
  </si>
  <si>
    <t>SUD Culture et Médias Solidaires</t>
  </si>
  <si>
    <t>SNJ</t>
  </si>
  <si>
    <t>CFTC média</t>
  </si>
  <si>
    <t>CFTC santé</t>
  </si>
  <si>
    <t>Union Syndicale SUD Industrie</t>
  </si>
  <si>
    <t>CFTC enseignement</t>
  </si>
  <si>
    <t>Solidaires dans l'animation</t>
  </si>
  <si>
    <t>SUD Commerces &amp; Services</t>
  </si>
  <si>
    <t>FO COM</t>
  </si>
  <si>
    <t>SUD PTT</t>
  </si>
  <si>
    <t>CFTC agri</t>
  </si>
  <si>
    <t>SUD Autoroutes</t>
  </si>
  <si>
    <t>CFTC emploi</t>
  </si>
  <si>
    <t>Syndicat ASSO Solidaires</t>
  </si>
  <si>
    <t>Cheminots</t>
  </si>
  <si>
    <t>FNEM</t>
  </si>
  <si>
    <t>SUD-Solidaires BPCE</t>
  </si>
  <si>
    <t>SUD CAM</t>
  </si>
  <si>
    <t>Fede court</t>
  </si>
  <si>
    <t>Fédé long</t>
  </si>
  <si>
    <t>Contact</t>
  </si>
  <si>
    <t>Téléphone</t>
  </si>
  <si>
    <t>Site internet</t>
  </si>
  <si>
    <t>Mail</t>
  </si>
  <si>
    <t>CFDT (confédération)</t>
  </si>
  <si>
    <t>www.cfdt.fr</t>
  </si>
  <si>
    <t>Voir site onglet "contacts"</t>
  </si>
  <si>
    <t>CFDT fédération des banques et assurances</t>
  </si>
  <si>
    <t>CFDT fédération communication, conseil, culture</t>
  </si>
  <si>
    <t>CFDT fédération chimie et énergie</t>
  </si>
  <si>
    <t>CFDT fédération formation et enseignement privés</t>
  </si>
  <si>
    <t>CFDT fédération générale agroalimentaire</t>
  </si>
  <si>
    <t>CFDT fédération générale des mines et de la métallurgie</t>
  </si>
  <si>
    <t>CFDT fédération générale des transports et de l'environnement</t>
  </si>
  <si>
    <t>CFDT fédération des finances</t>
  </si>
  <si>
    <t>CFDT fédération nationale construction bois</t>
  </si>
  <si>
    <t>CFDT fédération interco (intérieur et collectivités)</t>
  </si>
  <si>
    <t>CFDT fédération protection sociale, travail, emploi</t>
  </si>
  <si>
    <t>CFDT fédération des services de santé et services sociaux</t>
  </si>
  <si>
    <t>CFDT fédération des services</t>
  </si>
  <si>
    <t>CFTC (confédération)</t>
  </si>
  <si>
    <t xml:space="preserve">Fédération CFTC de l'agriculture </t>
  </si>
  <si>
    <t>61 avenue Secrétan</t>
  </si>
  <si>
    <t>Emmanuel CUVILLIER</t>
  </si>
  <si>
    <t>accueil@cftcagri.fr</t>
  </si>
  <si>
    <t>Fédération CFTC des banques</t>
  </si>
  <si>
    <t>34 quai de la Loire</t>
  </si>
  <si>
    <t>Xavier DESCHAMPS</t>
  </si>
  <si>
    <t>federationbanques@cftc.fr</t>
  </si>
  <si>
    <t>Fédération CFTC Bati-Mat TP</t>
  </si>
  <si>
    <t>251 rue du Faubourg Saint-Martin</t>
  </si>
  <si>
    <t>Patrick DEL GRANDE</t>
  </si>
  <si>
    <t>batimattp-cftc.fr</t>
  </si>
  <si>
    <t>federation.btp@cftcbtp.fr</t>
  </si>
  <si>
    <t>Fédération CFTC Chimie/Mines/Textile/Energie</t>
  </si>
  <si>
    <t>128 avenue Jean Jaurès</t>
  </si>
  <si>
    <t>Francis OROSCO</t>
  </si>
  <si>
    <t>www.syndicat-cftc-cmte.fr</t>
  </si>
  <si>
    <t>secretariat@cftc-cmte.fr</t>
  </si>
  <si>
    <t>CFTC fct pub terr</t>
  </si>
  <si>
    <t>Fédération CFTC Fonction publique territoriale</t>
  </si>
  <si>
    <t>85 rue Charlot</t>
  </si>
  <si>
    <t>Alban REVERDY</t>
  </si>
  <si>
    <t>www.fnact.com</t>
  </si>
  <si>
    <t>cftcterritoriaux@orange.fr</t>
  </si>
  <si>
    <t>Fédération CFTC commerce, services, forces de vente</t>
  </si>
  <si>
    <t>Patrick ERTZ</t>
  </si>
  <si>
    <t>csfv@csfv.fr</t>
  </si>
  <si>
    <t>Fédération CFTC de la communication</t>
  </si>
  <si>
    <t xml:space="preserve">Frédéric SERROR </t>
  </si>
  <si>
    <t>secretariat@fdcomcftc.org</t>
  </si>
  <si>
    <t>Fédération CFTC enseignement et formation</t>
  </si>
  <si>
    <t>Véronique FOLTIER</t>
  </si>
  <si>
    <t>enseignementetformation@cftc.fr</t>
  </si>
  <si>
    <t>CFTC fct agents état</t>
  </si>
  <si>
    <t>Fédération CFTC des fonctionnaires et agents de l'Etat</t>
  </si>
  <si>
    <t>263 boulevard Voltaire</t>
  </si>
  <si>
    <t>Denis LEFEBVRE</t>
  </si>
  <si>
    <t>www.cftc-fae.fr</t>
  </si>
  <si>
    <t>cftcfae@free.fr</t>
  </si>
  <si>
    <t>Fédération générale des transports CFTC</t>
  </si>
  <si>
    <t>9 rue de la pierre levée</t>
  </si>
  <si>
    <t>Thierry DOUINE</t>
  </si>
  <si>
    <t>www.cftc-transports.fr</t>
  </si>
  <si>
    <t>transports@cftc.fr</t>
  </si>
  <si>
    <t>Fédération CFTC Média+</t>
  </si>
  <si>
    <t>100 avenue de stalingrad</t>
  </si>
  <si>
    <t>VILLEJUIF</t>
  </si>
  <si>
    <t>Anne CHATAIN</t>
  </si>
  <si>
    <t>contact@cftc-postelecom.org</t>
  </si>
  <si>
    <t>Fédération CTFC métallurgie</t>
  </si>
  <si>
    <t>39 cours Marigny BP 37</t>
  </si>
  <si>
    <t>Joseph CRESPO</t>
  </si>
  <si>
    <t xml:space="preserve">cftcmetallurgie.com </t>
  </si>
  <si>
    <t>secretariat@cftcmetallurgie.com</t>
  </si>
  <si>
    <t>Fédération CFTC protection sociale, emploi</t>
  </si>
  <si>
    <t>Cyril CHABANIER</t>
  </si>
  <si>
    <t>www.cftc-protectionsocialeetemploi.com</t>
  </si>
  <si>
    <t>federation-pse@cftc.fr</t>
  </si>
  <si>
    <t>Fédération CFTC santé, services sociaux</t>
  </si>
  <si>
    <t>Patrick MERCIER</t>
  </si>
  <si>
    <t>cftc-santesociaux.fr</t>
  </si>
  <si>
    <t>fede@cftc-santesociaux.fr</t>
  </si>
  <si>
    <t>www.solidaires.org</t>
  </si>
  <si>
    <t>10 avenue Rachel</t>
  </si>
  <si>
    <t xml:space="preserve">01 44 71 97 45  </t>
  </si>
  <si>
    <t>www.ussi.fr</t>
  </si>
  <si>
    <t>permanence@ussi.fr</t>
  </si>
  <si>
    <t>61 rue de Richelieu</t>
  </si>
  <si>
    <t>01 40 15 82 68</t>
  </si>
  <si>
    <t>www.sud-culture.org</t>
  </si>
  <si>
    <t>sud@culture.gouv.fr</t>
  </si>
  <si>
    <t>SNJ - Syndicat National des Journalistes</t>
  </si>
  <si>
    <t>33 rue du Louvre</t>
  </si>
  <si>
    <t>01 42 36 84 23</t>
  </si>
  <si>
    <t>www.snj.fr</t>
  </si>
  <si>
    <t>snj@snj.fr</t>
  </si>
  <si>
    <t>25-27 rue des Envierges</t>
  </si>
  <si>
    <t>01 44 62 12 00</t>
  </si>
  <si>
    <t>www.sudptt.org</t>
  </si>
  <si>
    <t>bf@sudptt.fr</t>
  </si>
  <si>
    <t>SUD Commerces &amp; Services - Solidaires</t>
  </si>
  <si>
    <t>06 78 53 35 77</t>
  </si>
  <si>
    <t>fdsudcommerce@yahoo.fr</t>
  </si>
  <si>
    <t>BP 30</t>
  </si>
  <si>
    <t>01 41 75 20 85</t>
  </si>
  <si>
    <t>www.sud-aerien.org</t>
  </si>
  <si>
    <t>sudaf@wanadoo.fr</t>
  </si>
  <si>
    <t>36 rue du Docteur Schmitt</t>
  </si>
  <si>
    <t xml:space="preserve">06 46 09 47 19  </t>
  </si>
  <si>
    <t>www.sudautoroutes.com</t>
  </si>
  <si>
    <t>sudautoroutes@gmail.com</t>
  </si>
  <si>
    <t>17 bd de la Libération</t>
  </si>
  <si>
    <t>SAINT DENIS</t>
  </si>
  <si>
    <t>01 42 43 35 75</t>
  </si>
  <si>
    <t>www.sudrail.fr</t>
  </si>
  <si>
    <t>sud.rail.federation@gmail.com</t>
  </si>
  <si>
    <t>70 rue Philippe de Girard</t>
  </si>
  <si>
    <t>01 40 33 85 00</t>
  </si>
  <si>
    <t>www.sudsantesociaux.org</t>
  </si>
  <si>
    <t>contact@sudsantesociaux.org</t>
  </si>
  <si>
    <t>Syndicat ASSO Solidaires - Action pour les salariés du secteur associatif</t>
  </si>
  <si>
    <t>01 40 18 18 13</t>
  </si>
  <si>
    <t>www.syndicat-asso.fr</t>
  </si>
  <si>
    <t>contact@syndicat-asso.fr</t>
  </si>
  <si>
    <t>Union syndicale Solidaires</t>
  </si>
  <si>
    <t>contact@solidaires,org</t>
  </si>
  <si>
    <t>SUD CAM Crédit Agricole Mutuel</t>
  </si>
  <si>
    <t>06 81 70 17 38</t>
  </si>
  <si>
    <t>www.sudcam.com</t>
  </si>
  <si>
    <t>jysalvat@yahoo.fr</t>
  </si>
  <si>
    <t>SUD-Solidaires Banque Populaire Caisses d'Epargne</t>
  </si>
  <si>
    <t>110 avenue de France</t>
  </si>
  <si>
    <t xml:space="preserve">06 73 46 11 98  </t>
  </si>
  <si>
    <t>www.sudbpce.com</t>
  </si>
  <si>
    <t>sudbpce@gmail.com</t>
  </si>
  <si>
    <t>Fédération FO Action Sociale</t>
  </si>
  <si>
    <t>7 passage Tenaille</t>
  </si>
  <si>
    <t>01 40 52 85 80</t>
  </si>
  <si>
    <t>fnasfo.fr</t>
  </si>
  <si>
    <t>lafnas@fnasfo.fr</t>
  </si>
  <si>
    <t>FAGE</t>
  </si>
  <si>
    <t>Fédération FO Administration Générale de l'Etat</t>
  </si>
  <si>
    <t>46 rue des Petites Ecuries</t>
  </si>
  <si>
    <t>01 42 46 40 19</t>
  </si>
  <si>
    <t>contact@fagefo.fr</t>
  </si>
  <si>
    <t>170 av Parmentier</t>
  </si>
  <si>
    <t>01 42 01 30 00</t>
  </si>
  <si>
    <t>www.federationgeneralefo.com</t>
  </si>
  <si>
    <t>franckserra@wanadoo.fr</t>
  </si>
  <si>
    <t>Fédération FO Cheminots</t>
  </si>
  <si>
    <t>68 rue Stephenson</t>
  </si>
  <si>
    <t>01 55 26 94 00</t>
  </si>
  <si>
    <t>www.fo-cheminots.fr</t>
  </si>
  <si>
    <t>federation@fo-cheminots.fr</t>
  </si>
  <si>
    <t>Fédération FO Industries chimiques</t>
  </si>
  <si>
    <t>60 rue Vergniaud</t>
  </si>
  <si>
    <t>01 45 80 14 90</t>
  </si>
  <si>
    <t>fedechimie_cgtfo@wanadoo.fr</t>
  </si>
  <si>
    <t>Fédération FO Communication (Postes et télécommunications)</t>
  </si>
  <si>
    <t>01 40 78 31 50</t>
  </si>
  <si>
    <t>www.fo-com.com</t>
  </si>
  <si>
    <t>secgen@fo-com.com</t>
  </si>
  <si>
    <t>Défense</t>
  </si>
  <si>
    <t>Fédération FO Défense (Défense, industries de l'armement)</t>
  </si>
  <si>
    <t>01 42 46 00 05</t>
  </si>
  <si>
    <t>www.fodefense.com</t>
  </si>
  <si>
    <t>fediasa@force-ouvriere.fr</t>
  </si>
  <si>
    <t>Fédération FO Employés Cadres</t>
  </si>
  <si>
    <t>54 rue de Hauteville</t>
  </si>
  <si>
    <t>www.fecfo.fr</t>
  </si>
  <si>
    <t>Fédération FO Énergie et mines</t>
  </si>
  <si>
    <t>www.fnem-fo.org</t>
  </si>
  <si>
    <t>Enseignement</t>
  </si>
  <si>
    <t>Fédération FO Enseignement, culture et Formation professionnelle</t>
  </si>
  <si>
    <t>6/8 rue Gaston Lauriau</t>
  </si>
  <si>
    <t>01 56 93 22 22</t>
  </si>
  <si>
    <t>fo-fnecfp.fr</t>
  </si>
  <si>
    <t>fnecfp@fo-fnecfp.fr</t>
  </si>
  <si>
    <t>Fédération FO Equipement Environnement Transports Services</t>
  </si>
  <si>
    <t>01 44 83 86 20</t>
  </si>
  <si>
    <t>contact@fets-fo.fr</t>
  </si>
  <si>
    <t>Fédération FO Agriculture, alimentation, tabacs et activités annexes</t>
  </si>
  <si>
    <t>www.fgtafo.fr</t>
  </si>
  <si>
    <t>2 rue de la Michodière</t>
  </si>
  <si>
    <t>www.fasap-fo.fr</t>
  </si>
  <si>
    <t>FINANCES</t>
  </si>
  <si>
    <t>Fédération FO Finances</t>
  </si>
  <si>
    <t>01 42 46 75 20</t>
  </si>
  <si>
    <t>financesfo.fr</t>
  </si>
  <si>
    <t>fo.finances@wanadoo.fr</t>
  </si>
  <si>
    <t>FO CADRES</t>
  </si>
  <si>
    <t>Fédération FO Cadres / UCI (Union des cadres et ingénieurs)</t>
  </si>
  <si>
    <t>3 avenue de l'Opéra</t>
  </si>
  <si>
    <t>01 47 42 39 69</t>
  </si>
  <si>
    <t>www.uci-fo.com</t>
  </si>
  <si>
    <t>secretariat@fo-cadres.fr</t>
  </si>
  <si>
    <t>Fonctionnaires</t>
  </si>
  <si>
    <t>Fédération FO Fonctionnaires</t>
  </si>
  <si>
    <t>01 44 83 65 55</t>
  </si>
  <si>
    <t>www.fo-fonctionnaires.fr</t>
  </si>
  <si>
    <t>fofonctionnaires@force-ouvriere.fr</t>
  </si>
  <si>
    <t>FSMI-FO</t>
  </si>
  <si>
    <t>Fédération FO de syndicats du Ministère de l'Intérieur (FSMI-FO)</t>
  </si>
  <si>
    <t>163 avenue Galliéni</t>
  </si>
  <si>
    <t>09 70 68 19 09</t>
  </si>
  <si>
    <t>fsmi-fo@force-ouvriere.fr</t>
  </si>
  <si>
    <t>Fédération FO du Livre</t>
  </si>
  <si>
    <t>01 40 78 30 35</t>
  </si>
  <si>
    <t>livre.fo@fo-com.com</t>
  </si>
  <si>
    <t>Fédération FO Métaux</t>
  </si>
  <si>
    <t>9 rue Baudoin</t>
  </si>
  <si>
    <t>01 53 94 54 00</t>
  </si>
  <si>
    <t>www.fo-metaux.com</t>
  </si>
  <si>
    <t>contact@fo-metaux.fr</t>
  </si>
  <si>
    <t>Fédération FO Pharmacie (Pharmacie, LabM, Cuirs et Habillement)</t>
  </si>
  <si>
    <t>01 40 52 85 60</t>
  </si>
  <si>
    <t>www.fo-pharma-cuir-habillement.com</t>
  </si>
  <si>
    <t>Fédération FO Services publics et de santé</t>
  </si>
  <si>
    <t>153/155 rue de Rome</t>
  </si>
  <si>
    <t>01 44 01 06 00</t>
  </si>
  <si>
    <t>www.fo-publics-sante.org</t>
  </si>
  <si>
    <t>fo.territoriaux@fosps.com /
fo.sante-sociaux@fosps.com</t>
  </si>
  <si>
    <t>Fédération FO Transports et logistique</t>
  </si>
  <si>
    <t>40 rue du professeur Gosset</t>
  </si>
  <si>
    <t>01 49 71 27 70</t>
  </si>
  <si>
    <t>www.fo-transports.com</t>
  </si>
  <si>
    <t>secretariat@fo-transports.com</t>
  </si>
  <si>
    <t>cfecgc.fr</t>
  </si>
  <si>
    <t>cgt.fr</t>
  </si>
  <si>
    <t>lacgtg.fr</t>
  </si>
  <si>
    <t>csafam.fr</t>
  </si>
  <si>
    <t>fnass.fr</t>
  </si>
  <si>
    <t>fnispad.fr</t>
  </si>
  <si>
    <t>samup.org</t>
  </si>
  <si>
    <t>Rue Paul Lacavé</t>
  </si>
  <si>
    <t>05 90 83 10 07</t>
  </si>
  <si>
    <t>ugtg.org</t>
  </si>
  <si>
    <t>Code</t>
  </si>
  <si>
    <t>Département</t>
  </si>
  <si>
    <t>Libellé court</t>
  </si>
  <si>
    <t>Adresse postale</t>
  </si>
  <si>
    <t>Code postal</t>
  </si>
  <si>
    <t>Commune</t>
  </si>
  <si>
    <t>Adresse courriel</t>
  </si>
  <si>
    <t>Nom du contact</t>
  </si>
  <si>
    <t>01</t>
  </si>
  <si>
    <t>Ain</t>
  </si>
  <si>
    <t>UD FO Ain</t>
  </si>
  <si>
    <t>3 impasse Alfred Chanut</t>
  </si>
  <si>
    <t>01000</t>
  </si>
  <si>
    <t>01.force-ouvriere.org</t>
  </si>
  <si>
    <t>04 74 21 07 07</t>
  </si>
  <si>
    <t>udfo01@force-ouvriere.fr</t>
  </si>
  <si>
    <t>STEMPFLER Franck</t>
  </si>
  <si>
    <t>02</t>
  </si>
  <si>
    <t>Aisne</t>
  </si>
  <si>
    <t>UD FO Aisne</t>
  </si>
  <si>
    <t>19 rue du Pt Kennedy</t>
  </si>
  <si>
    <t>02100</t>
  </si>
  <si>
    <t>03 23 65 66 66</t>
  </si>
  <si>
    <t>udfo02@force-ouvriere.fr</t>
  </si>
  <si>
    <t>PION Jean-Louis</t>
  </si>
  <si>
    <t>03</t>
  </si>
  <si>
    <t>Allier</t>
  </si>
  <si>
    <t>UD FO Allier</t>
  </si>
  <si>
    <t>1 rue Lavoisier</t>
  </si>
  <si>
    <t>03100</t>
  </si>
  <si>
    <t>03.force-ouvriere.org</t>
  </si>
  <si>
    <t>04 70 02 51 40</t>
  </si>
  <si>
    <t>udfo03@force-ouvriere.fr</t>
  </si>
  <si>
    <t>LAMBERT Françoise</t>
  </si>
  <si>
    <t>04</t>
  </si>
  <si>
    <t>Alpes de Haute Provence</t>
  </si>
  <si>
    <t>UD FO Alpes de Haute Provence</t>
  </si>
  <si>
    <t>42 bd Victor Hugo</t>
  </si>
  <si>
    <t>04000</t>
  </si>
  <si>
    <t>04.force-ouvriere.org</t>
  </si>
  <si>
    <t>04 92 31 20 89</t>
  </si>
  <si>
    <t>udfo04@force-ouvriere.fr</t>
  </si>
  <si>
    <t>GAVELLE Stéphane</t>
  </si>
  <si>
    <t>05</t>
  </si>
  <si>
    <t>Hautes-Alpes</t>
  </si>
  <si>
    <t>UD FO Hautes-Alpes</t>
  </si>
  <si>
    <t>3 rue David Martin</t>
  </si>
  <si>
    <t>05000</t>
  </si>
  <si>
    <t>05.force-ouvriere.org</t>
  </si>
  <si>
    <t>04 92 53 64 57</t>
  </si>
  <si>
    <t>udfo05@force-ouvriere.fr</t>
  </si>
  <si>
    <t>KUSTER Damien</t>
  </si>
  <si>
    <t>06</t>
  </si>
  <si>
    <t>Alpes Maritimes</t>
  </si>
  <si>
    <t>UD FO Alpes Maritimes</t>
  </si>
  <si>
    <t>06100</t>
  </si>
  <si>
    <t>04 93 84 40 50</t>
  </si>
  <si>
    <t>udfo06@force-ouvriere.fr</t>
  </si>
  <si>
    <t>HAUSNER Franck</t>
  </si>
  <si>
    <t>07</t>
  </si>
  <si>
    <t>Ardèche</t>
  </si>
  <si>
    <t>UD FO Ardèche</t>
  </si>
  <si>
    <t>17 rue Georges Bizet</t>
  </si>
  <si>
    <t>26000</t>
  </si>
  <si>
    <t>VALENCE</t>
  </si>
  <si>
    <t>04 75 82 40 40</t>
  </si>
  <si>
    <t>udfo26@force-ouvriere.fr</t>
  </si>
  <si>
    <t>PICHOT Arnaud</t>
  </si>
  <si>
    <t>08</t>
  </si>
  <si>
    <t>Ardennes</t>
  </si>
  <si>
    <t>UD FO Ardennes</t>
  </si>
  <si>
    <t>08000</t>
  </si>
  <si>
    <t>08.force-ouvriere.org</t>
  </si>
  <si>
    <t>03 24 33 23 21</t>
  </si>
  <si>
    <t>udfo08@force-ouvriere.fr</t>
  </si>
  <si>
    <t>GLACET Jean-Pierre</t>
  </si>
  <si>
    <t>09</t>
  </si>
  <si>
    <t>Ariège</t>
  </si>
  <si>
    <t>UD FO Ariège</t>
  </si>
  <si>
    <t>9 rue de la Préfecture</t>
  </si>
  <si>
    <t>09000</t>
  </si>
  <si>
    <t>05 81 49 04 38</t>
  </si>
  <si>
    <t>udfo09@force-ouvriere.fr</t>
  </si>
  <si>
    <t>DENJEAN Denis</t>
  </si>
  <si>
    <t>Aube</t>
  </si>
  <si>
    <t>UD FO Aube</t>
  </si>
  <si>
    <t>10006</t>
  </si>
  <si>
    <t>03 25 73 23 58</t>
  </si>
  <si>
    <t>udfo10@force-ouvriere.fr</t>
  </si>
  <si>
    <t>MARCHAL Arnaud</t>
  </si>
  <si>
    <t>Aude</t>
  </si>
  <si>
    <t>UD FO Aude</t>
  </si>
  <si>
    <t>11005</t>
  </si>
  <si>
    <t>04 68 25 20 73</t>
  </si>
  <si>
    <t>udfo11@force-ouvriere.fr</t>
  </si>
  <si>
    <t>ADIVEZE Marc</t>
  </si>
  <si>
    <t>Aveyron</t>
  </si>
  <si>
    <t>UD FO Aveyron</t>
  </si>
  <si>
    <t>66 Avenue Tarayre</t>
  </si>
  <si>
    <t>12000</t>
  </si>
  <si>
    <t>RODEZ</t>
  </si>
  <si>
    <t>12.force-ouvriere.org</t>
  </si>
  <si>
    <t>05 65 68 47 67</t>
  </si>
  <si>
    <t>udfo12@force-ouvriere.fr</t>
  </si>
  <si>
    <t>DUMAS Emmanuel</t>
  </si>
  <si>
    <t>Bouches du Rhône</t>
  </si>
  <si>
    <t>UD FO Bouches du Rhône</t>
  </si>
  <si>
    <t>Place Léon Jouhaux</t>
  </si>
  <si>
    <t>13232</t>
  </si>
  <si>
    <t>04 91 00 34 00</t>
  </si>
  <si>
    <t>udfo13@force-ouvriere.fr</t>
  </si>
  <si>
    <t>BERGAMINI Franck</t>
  </si>
  <si>
    <t>Calvados</t>
  </si>
  <si>
    <t>UD FO Calvados</t>
  </si>
  <si>
    <t>14000</t>
  </si>
  <si>
    <t>CAEN</t>
  </si>
  <si>
    <t>14.force-ouvriere.org</t>
  </si>
  <si>
    <t>02 31 35 65 75</t>
  </si>
  <si>
    <t>udfo14@force-ouvriere.fr</t>
  </si>
  <si>
    <t>SALVI Pierrick</t>
  </si>
  <si>
    <t>Cantal</t>
  </si>
  <si>
    <t>UD FO Cantal</t>
  </si>
  <si>
    <t>15012</t>
  </si>
  <si>
    <t>15.force-ouvriere.org</t>
  </si>
  <si>
    <t>04 71 48 41 19</t>
  </si>
  <si>
    <t>udfo15@force-ouvriere.fr</t>
  </si>
  <si>
    <t>BOUDOU Jean-Vincent</t>
  </si>
  <si>
    <t>Charente</t>
  </si>
  <si>
    <t>UD FO Charente</t>
  </si>
  <si>
    <t>10 rue de Chicoutimi</t>
  </si>
  <si>
    <t>16000</t>
  </si>
  <si>
    <t>ANGOULEME</t>
  </si>
  <si>
    <t>05 45 37 52 30</t>
  </si>
  <si>
    <t>udfo16@force-ouvriere.fr</t>
  </si>
  <si>
    <t>LALOUETTE Henri</t>
  </si>
  <si>
    <t>Charente Maritime</t>
  </si>
  <si>
    <t>UD FO Charente Maritime</t>
  </si>
  <si>
    <t>6 rue Albert 1er</t>
  </si>
  <si>
    <t>17025</t>
  </si>
  <si>
    <t>17.force-ouvriere.org</t>
  </si>
  <si>
    <t>05 46 41 30 26</t>
  </si>
  <si>
    <t>udfo17@force-ouvriere.fr</t>
  </si>
  <si>
    <t>FERCHAUD René</t>
  </si>
  <si>
    <t>Cher</t>
  </si>
  <si>
    <t>UD FO Cher</t>
  </si>
  <si>
    <t>22 rue Jean Chaumeau</t>
  </si>
  <si>
    <t>18000</t>
  </si>
  <si>
    <t>BOURGES</t>
  </si>
  <si>
    <t>02 48 65 01 44</t>
  </si>
  <si>
    <t>udfo18@force-ouvriere.fr</t>
  </si>
  <si>
    <t>LEMMET Pierre</t>
  </si>
  <si>
    <t>Corrèze</t>
  </si>
  <si>
    <t>UD FO Corrèze</t>
  </si>
  <si>
    <t>21 rue Jean Fieyre BP 50055</t>
  </si>
  <si>
    <t>19102</t>
  </si>
  <si>
    <t>BRIVE LA GAILLARDE</t>
  </si>
  <si>
    <t>19.force-ouvriere.org</t>
  </si>
  <si>
    <t>05 55 24 00 54</t>
  </si>
  <si>
    <t>udfo19@force-ouvriere.fr</t>
  </si>
  <si>
    <t>CAQUOT Marie-Christine</t>
  </si>
  <si>
    <t>2A</t>
  </si>
  <si>
    <t>Corse du Sud</t>
  </si>
  <si>
    <t>UD FO Corse du Sud</t>
  </si>
  <si>
    <t>20090</t>
  </si>
  <si>
    <t>AJACCIO</t>
  </si>
  <si>
    <t>04 95 21 98 23</t>
  </si>
  <si>
    <t>udfo2a@force-ouvriere.fr</t>
  </si>
  <si>
    <t>SANTINI Marcel</t>
  </si>
  <si>
    <t>2B</t>
  </si>
  <si>
    <t>Haute Corse</t>
  </si>
  <si>
    <t>UD FO Haute Corse</t>
  </si>
  <si>
    <t>Rue de Castagno BP 73</t>
  </si>
  <si>
    <t>20289</t>
  </si>
  <si>
    <t>04 95 31 04 18</t>
  </si>
  <si>
    <t>udfo20b@force-ouvriere.fr</t>
  </si>
  <si>
    <t>TARTUFFO Jackie</t>
  </si>
  <si>
    <t>Côte d'Or</t>
  </si>
  <si>
    <t>UD FO Côte d'Or</t>
  </si>
  <si>
    <t>2 rue Romain Rolland</t>
  </si>
  <si>
    <t>21000</t>
  </si>
  <si>
    <t>DIJON</t>
  </si>
  <si>
    <t>03 80 67 11 51</t>
  </si>
  <si>
    <t>udfo21@force-ouvriere.fr</t>
  </si>
  <si>
    <t>GUERREIRO Edouard</t>
  </si>
  <si>
    <t>Côtes d'Armor</t>
  </si>
  <si>
    <t>UD FO Côtes d'Armor</t>
  </si>
  <si>
    <t>5 rue de Brest</t>
  </si>
  <si>
    <t>22000</t>
  </si>
  <si>
    <t>SAINT-BRIEUC</t>
  </si>
  <si>
    <t>02 96 33 62 63</t>
  </si>
  <si>
    <t>udfo22@force-ouvriere.fr</t>
  </si>
  <si>
    <t>LE COURTOIS Eric</t>
  </si>
  <si>
    <t>Creuse</t>
  </si>
  <si>
    <t>UD FO Creuse</t>
  </si>
  <si>
    <t>11 rue de Braconne BP 113</t>
  </si>
  <si>
    <t>23003</t>
  </si>
  <si>
    <t>05 87 56 50 19</t>
  </si>
  <si>
    <t>udfo23@force-ouvriere.fr</t>
  </si>
  <si>
    <t>TROCELLIER Sébastien</t>
  </si>
  <si>
    <t>Dordogne</t>
  </si>
  <si>
    <t>UD FO Dordogne</t>
  </si>
  <si>
    <t>26 rue Jean Bodin</t>
  </si>
  <si>
    <t>24000</t>
  </si>
  <si>
    <t>PERIGUEUX</t>
  </si>
  <si>
    <t>05 53 53 10 66</t>
  </si>
  <si>
    <t>udfo24@force-ouvriere.fr</t>
  </si>
  <si>
    <t>COURREGES-CLERCQ Pierre</t>
  </si>
  <si>
    <t>Doubs</t>
  </si>
  <si>
    <t>UD FO Doubs</t>
  </si>
  <si>
    <t xml:space="preserve">2 rue Léonard de Vinci </t>
  </si>
  <si>
    <t>25000</t>
  </si>
  <si>
    <t>BESANCON</t>
  </si>
  <si>
    <t>03 81 25 02 93</t>
  </si>
  <si>
    <t>udfo25@force-ouvriere.fr</t>
  </si>
  <si>
    <t>MESSOUSSE Rachel</t>
  </si>
  <si>
    <t>Drôme</t>
  </si>
  <si>
    <t>UD FO Drôme</t>
  </si>
  <si>
    <t>Eure</t>
  </si>
  <si>
    <t>UD FO Eure</t>
  </si>
  <si>
    <t>17 ter rue de la Côte blanche</t>
  </si>
  <si>
    <t>27000</t>
  </si>
  <si>
    <t>EVREUX</t>
  </si>
  <si>
    <t>02 32 33 04 67</t>
  </si>
  <si>
    <t>udfo27@force-ouvriere.fr</t>
  </si>
  <si>
    <t>LECOMTE David</t>
  </si>
  <si>
    <t>Eure et Loir</t>
  </si>
  <si>
    <t>UD FO Eure et Loir</t>
  </si>
  <si>
    <t>19/21 rue des Grandes Pierres Couvertes</t>
  </si>
  <si>
    <t>28000</t>
  </si>
  <si>
    <t>CHARTRES</t>
  </si>
  <si>
    <t>02 37 28 12 92</t>
  </si>
  <si>
    <t>udfo28@force-ouvriere.fr</t>
  </si>
  <si>
    <t>JARRY Eric</t>
  </si>
  <si>
    <t>Finistère</t>
  </si>
  <si>
    <t>UD FO Finistère</t>
  </si>
  <si>
    <t>5 rue de l'Observatoire</t>
  </si>
  <si>
    <t>29200</t>
  </si>
  <si>
    <t>BREST</t>
  </si>
  <si>
    <t>udfo29.free.fr</t>
  </si>
  <si>
    <t>02 98 44 15 67</t>
  </si>
  <si>
    <t>udfo29@force-ouvriere.fr</t>
  </si>
  <si>
    <t>HOURMANT Nadine</t>
  </si>
  <si>
    <t>Gard</t>
  </si>
  <si>
    <t>UD FO Gard</t>
  </si>
  <si>
    <t>5 rue Bridaine</t>
  </si>
  <si>
    <t>30000</t>
  </si>
  <si>
    <t>NIMES</t>
  </si>
  <si>
    <t>04 66 36 67 67</t>
  </si>
  <si>
    <t>udfo30@force-ouvriere.fr</t>
  </si>
  <si>
    <t>BESSON Gilles</t>
  </si>
  <si>
    <t>Haute-Garonne</t>
  </si>
  <si>
    <t>UD FO Haute-Garonne</t>
  </si>
  <si>
    <t>93 Boulevard de Suisse</t>
  </si>
  <si>
    <t>31200</t>
  </si>
  <si>
    <t>TOULOUSE</t>
  </si>
  <si>
    <t>05 62 72 37 87</t>
  </si>
  <si>
    <t>udfo31@force-ouvriere.fr</t>
  </si>
  <si>
    <t>CAMBOU Serge</t>
  </si>
  <si>
    <t>Gers</t>
  </si>
  <si>
    <t>UD FO Gers</t>
  </si>
  <si>
    <t>4 Passage Tourterelle</t>
  </si>
  <si>
    <t>32000</t>
  </si>
  <si>
    <t>AUCH</t>
  </si>
  <si>
    <t>32.force-ouvriere.org</t>
  </si>
  <si>
    <t>05 62 05 57 04</t>
  </si>
  <si>
    <t>udfo32@force-ouvriere.fr</t>
  </si>
  <si>
    <t>HOURIEZ Christian</t>
  </si>
  <si>
    <t>Gironde</t>
  </si>
  <si>
    <t>UD FO Gironde</t>
  </si>
  <si>
    <t>17/19 Quai de la Monnaie</t>
  </si>
  <si>
    <t>33080</t>
  </si>
  <si>
    <t>force-ouvriere33.fr</t>
  </si>
  <si>
    <t>05 57 95 07 50</t>
  </si>
  <si>
    <t>udfo33@force-ouvriere.fr</t>
  </si>
  <si>
    <t>MANO Philippe</t>
  </si>
  <si>
    <t>Hérault</t>
  </si>
  <si>
    <t>UD FO Hérault</t>
  </si>
  <si>
    <t>474 allée Henri II de Montmorency</t>
  </si>
  <si>
    <t>34000</t>
  </si>
  <si>
    <t>MONTPELLIER</t>
  </si>
  <si>
    <t>udfo.34.free.fr</t>
  </si>
  <si>
    <t>04 99 13 63 70</t>
  </si>
  <si>
    <t>udfo34@force-ouvriere.fr</t>
  </si>
  <si>
    <t>FOUILHE Gilbert</t>
  </si>
  <si>
    <t>Ille et Vilaine</t>
  </si>
  <si>
    <t>UD FO Ille et Vilaine</t>
  </si>
  <si>
    <t>35 rue d'Echange</t>
  </si>
  <si>
    <t>35000</t>
  </si>
  <si>
    <t>RENNES</t>
  </si>
  <si>
    <t>perso.wanadoo.fr/udfo35</t>
  </si>
  <si>
    <t>02 99 65 36 50</t>
  </si>
  <si>
    <t>udfo35@force-ouvriere.fr</t>
  </si>
  <si>
    <t>LERESTIF Fabrice</t>
  </si>
  <si>
    <t>Indre</t>
  </si>
  <si>
    <t>UD FO Indre</t>
  </si>
  <si>
    <t>86 rue d'Aquitaine</t>
  </si>
  <si>
    <t>36000</t>
  </si>
  <si>
    <t>36.force-ouvriere.org</t>
  </si>
  <si>
    <t>02 54 34 35 66</t>
  </si>
  <si>
    <t>udfo36@force-ouvriere.fr</t>
  </si>
  <si>
    <t>NARRAN Pierre</t>
  </si>
  <si>
    <t>Indre-et-Loir</t>
  </si>
  <si>
    <t>UD FO Indre-et-Loir</t>
  </si>
  <si>
    <t>37550</t>
  </si>
  <si>
    <t>37.force-ouvriere.org</t>
  </si>
  <si>
    <t>02 47 38 54 43</t>
  </si>
  <si>
    <t>udfo37@force-ouvriere.fr</t>
  </si>
  <si>
    <t>Isère</t>
  </si>
  <si>
    <t>UD FO Isère</t>
  </si>
  <si>
    <t>38030</t>
  </si>
  <si>
    <t>udfo.isere.free.fr</t>
  </si>
  <si>
    <t>04 76 09 76 36</t>
  </si>
  <si>
    <t>udfo38@force-ouvriere.fr</t>
  </si>
  <si>
    <t>Jura</t>
  </si>
  <si>
    <t>UD FO Jura</t>
  </si>
  <si>
    <t>8 rue du Vieux Château</t>
  </si>
  <si>
    <t>39100</t>
  </si>
  <si>
    <t>DOLE</t>
  </si>
  <si>
    <t>03 84 82 72 60</t>
  </si>
  <si>
    <t>udfo39@force-ouvriere.fr</t>
  </si>
  <si>
    <t>Landes</t>
  </si>
  <si>
    <t>UD FO Landes</t>
  </si>
  <si>
    <t>40004</t>
  </si>
  <si>
    <t>05 58 46 23 23</t>
  </si>
  <si>
    <t>udfo40@force-ouvriere.fr</t>
  </si>
  <si>
    <t>Loir-et-Cher</t>
  </si>
  <si>
    <t>UD FO Loir-et-Cher</t>
  </si>
  <si>
    <t>41000</t>
  </si>
  <si>
    <t>BLOIS</t>
  </si>
  <si>
    <t>02 54 51 30 60</t>
  </si>
  <si>
    <t>udfo41@force-ouvriere.fr</t>
  </si>
  <si>
    <t>GONDY Eric</t>
  </si>
  <si>
    <t>Loire</t>
  </si>
  <si>
    <t>UD FO Loire</t>
  </si>
  <si>
    <t>Cours Victor Hugo</t>
  </si>
  <si>
    <t>42028</t>
  </si>
  <si>
    <t>04 77 43 02 90</t>
  </si>
  <si>
    <t>udfo42@force-ouvriere.fr</t>
  </si>
  <si>
    <t>BLACHON Eric</t>
  </si>
  <si>
    <t>Haute-Loire</t>
  </si>
  <si>
    <t>UD FO Haute-Loire</t>
  </si>
  <si>
    <t>1 avenue Saint Flory</t>
  </si>
  <si>
    <t>43000</t>
  </si>
  <si>
    <t>LE PUY EN VELAY</t>
  </si>
  <si>
    <t>04 71 05 43 00</t>
  </si>
  <si>
    <t>udfo43@force-ouvriere.fr</t>
  </si>
  <si>
    <t>SAMOUTH Pascal</t>
  </si>
  <si>
    <t>Loire-Atlantique</t>
  </si>
  <si>
    <t>UD FO Loire-Atlantique</t>
  </si>
  <si>
    <t>2 place de la Gare de l'Etat</t>
  </si>
  <si>
    <t>44200</t>
  </si>
  <si>
    <t>NANTES</t>
  </si>
  <si>
    <t>force-ouvriere44.fr - Blog : www.fo44.org</t>
  </si>
  <si>
    <t>02 28 44 19 00</t>
  </si>
  <si>
    <t>udfo44@force-ouvriere.fr</t>
  </si>
  <si>
    <t>LE ROC'H Michel</t>
  </si>
  <si>
    <t>Loiret</t>
  </si>
  <si>
    <t>UD FO Loiret</t>
  </si>
  <si>
    <t>10 rue Théophile Naudy</t>
  </si>
  <si>
    <t>45000</t>
  </si>
  <si>
    <t>ORLEANS</t>
  </si>
  <si>
    <t>02 38 53 48 11</t>
  </si>
  <si>
    <t>udfo45@force-ouvriere.fr</t>
  </si>
  <si>
    <t>ESCOIN Katia</t>
  </si>
  <si>
    <t>Lot</t>
  </si>
  <si>
    <t>UD FO Lot</t>
  </si>
  <si>
    <t>Place Rousseau</t>
  </si>
  <si>
    <t>46000</t>
  </si>
  <si>
    <t>CAHORS</t>
  </si>
  <si>
    <t>05 65 35 55 25</t>
  </si>
  <si>
    <t>udfo46@force-ouvriere.fr</t>
  </si>
  <si>
    <t>DELFAU Patrick</t>
  </si>
  <si>
    <t>Lot-et-Garonne</t>
  </si>
  <si>
    <t>UD FO Lot-et-Garonne</t>
  </si>
  <si>
    <t>47006</t>
  </si>
  <si>
    <t>05 53 47 28 42</t>
  </si>
  <si>
    <t>udfo47@force-ouvriere.fr</t>
  </si>
  <si>
    <t>ATTIAS Christophe</t>
  </si>
  <si>
    <t>Lozère</t>
  </si>
  <si>
    <t>UD FO Lozère</t>
  </si>
  <si>
    <t>48000</t>
  </si>
  <si>
    <t>MENDE</t>
  </si>
  <si>
    <t>04 66 49 04 83</t>
  </si>
  <si>
    <t>udfo48@force-ouvriere.fr</t>
  </si>
  <si>
    <t>GUIRAL Michel</t>
  </si>
  <si>
    <t>Maine-et-Loire</t>
  </si>
  <si>
    <t>UD FO Maine-et-Loire</t>
  </si>
  <si>
    <t>49100</t>
  </si>
  <si>
    <t>02 41 25 49 60</t>
  </si>
  <si>
    <t>udfo49@force-ouvriere.fr</t>
  </si>
  <si>
    <t>ROCHARD Catherine</t>
  </si>
  <si>
    <t>Manche</t>
  </si>
  <si>
    <t>UD FO Manche</t>
  </si>
  <si>
    <t>50100</t>
  </si>
  <si>
    <t>CHERBOURG</t>
  </si>
  <si>
    <t>perso.wanadoo.fr/udfomanche</t>
  </si>
  <si>
    <t>02 33 53 03 72</t>
  </si>
  <si>
    <t>udfo50@force-ouvriere.fr</t>
  </si>
  <si>
    <t>PERROTTE Yann</t>
  </si>
  <si>
    <t>Marne</t>
  </si>
  <si>
    <t>UD FO Marne</t>
  </si>
  <si>
    <t>51066</t>
  </si>
  <si>
    <t>03 26 47 23 23</t>
  </si>
  <si>
    <t>udfo51@force-ouvriere.fr</t>
  </si>
  <si>
    <t>SZEFEROWICZ Sylvie</t>
  </si>
  <si>
    <t>Haute-Marne</t>
  </si>
  <si>
    <t>UD FO Haute-Marne</t>
  </si>
  <si>
    <t>4 rue Guyard BP 168</t>
  </si>
  <si>
    <t>52005</t>
  </si>
  <si>
    <t>03 25 03 09 51</t>
  </si>
  <si>
    <t>udfo52@force-ouvriere.fr</t>
  </si>
  <si>
    <t>COUSIN Philippe</t>
  </si>
  <si>
    <t>Mayenne</t>
  </si>
  <si>
    <t>UD FO Mayenne</t>
  </si>
  <si>
    <t>10 Rue du Docteur Ferron BP 1037</t>
  </si>
  <si>
    <t>53010</t>
  </si>
  <si>
    <t>fo.ud53.free.fr</t>
  </si>
  <si>
    <t>02 43 53 42 26</t>
  </si>
  <si>
    <t>udfo53@force-ouvriere.fr</t>
  </si>
  <si>
    <t>LARDEUX Sébastien</t>
  </si>
  <si>
    <t>Meurthe et Moselle</t>
  </si>
  <si>
    <t>UD FO Meurthe et Moselle</t>
  </si>
  <si>
    <t>12 rue Raugraff</t>
  </si>
  <si>
    <t>54000</t>
  </si>
  <si>
    <t>NANCY</t>
  </si>
  <si>
    <t>03 83 17 86 86</t>
  </si>
  <si>
    <t>udfo54@force-ouvriere.fr</t>
  </si>
  <si>
    <t>NICOLAS Frédéric</t>
  </si>
  <si>
    <t>Meuse</t>
  </si>
  <si>
    <t>UD FO Meuse</t>
  </si>
  <si>
    <t>55002</t>
  </si>
  <si>
    <t>03 29 45 10 15</t>
  </si>
  <si>
    <t>udfo55@force-ouvriere.fr</t>
  </si>
  <si>
    <t>BRIAUX Yves-Noël</t>
  </si>
  <si>
    <t>Morbihan</t>
  </si>
  <si>
    <t>UD FO Morbihan</t>
  </si>
  <si>
    <t>80 Boulevard Cosmao Dumanoir BP 716</t>
  </si>
  <si>
    <t>56107</t>
  </si>
  <si>
    <t>02 97 37 66 10</t>
  </si>
  <si>
    <t>udfo56@force-ouvriere.fr</t>
  </si>
  <si>
    <t>SIMON Pierrick</t>
  </si>
  <si>
    <t>Moselle</t>
  </si>
  <si>
    <t>UD FO Moselle</t>
  </si>
  <si>
    <t>24 Rue du Cambout BP 30229</t>
  </si>
  <si>
    <t>57005</t>
  </si>
  <si>
    <t>fo57.free.fr</t>
  </si>
  <si>
    <t>03 87 75 64 65</t>
  </si>
  <si>
    <t>udfo57@force-ouvriere.fr</t>
  </si>
  <si>
    <t>TOTT Alexandre</t>
  </si>
  <si>
    <t>Nièvre</t>
  </si>
  <si>
    <t>UD FO Nièvre</t>
  </si>
  <si>
    <t>Boulevard Pierre de Coubertin BP 308</t>
  </si>
  <si>
    <t>58003</t>
  </si>
  <si>
    <t>58.force-ouvriere.org</t>
  </si>
  <si>
    <t>03 86 61 35 10</t>
  </si>
  <si>
    <t>udfo58@force-ouvriere.fr</t>
  </si>
  <si>
    <t>VAVON Olivier</t>
  </si>
  <si>
    <t>Nord</t>
  </si>
  <si>
    <t>UD FO Nord</t>
  </si>
  <si>
    <t>254 boulevard de l'usine</t>
  </si>
  <si>
    <t>59000</t>
  </si>
  <si>
    <t>LILLE</t>
  </si>
  <si>
    <t>www.fo-nord.com</t>
  </si>
  <si>
    <t>03 20 52 29 67</t>
  </si>
  <si>
    <t>udfo59@force-ouvriere.fr</t>
  </si>
  <si>
    <t>DUFLO Jean-François</t>
  </si>
  <si>
    <t>Oise</t>
  </si>
  <si>
    <t>UD FO Oise</t>
  </si>
  <si>
    <t>Rue Fernand Pelloutier</t>
  </si>
  <si>
    <t>60100</t>
  </si>
  <si>
    <t>CREIL</t>
  </si>
  <si>
    <t>03 44 55 03 73</t>
  </si>
  <si>
    <t>udfo60@force-ouvriere.fr</t>
  </si>
  <si>
    <t>LEROY Gérard</t>
  </si>
  <si>
    <t>Orne</t>
  </si>
  <si>
    <t>UD FO Orne</t>
  </si>
  <si>
    <t>8 place Poulet Malassis BP 23</t>
  </si>
  <si>
    <t>61001</t>
  </si>
  <si>
    <t>02 33 26 14 52</t>
  </si>
  <si>
    <t>udfo61@force-ouvriere.fr</t>
  </si>
  <si>
    <t>PAROISSE Liza-France</t>
  </si>
  <si>
    <t>Pas de Calais</t>
  </si>
  <si>
    <t>UD FO Pas de Calais</t>
  </si>
  <si>
    <t>10 Avenue Van Pelt BP 145</t>
  </si>
  <si>
    <t>62303</t>
  </si>
  <si>
    <t>LENS</t>
  </si>
  <si>
    <t>www.udfo62.com</t>
  </si>
  <si>
    <t>03 21 69 88 00</t>
  </si>
  <si>
    <t>udfo62@force-ouvriere.fr</t>
  </si>
  <si>
    <t>KONIECZNY Jean-Baptiste</t>
  </si>
  <si>
    <t>Puy-de-Dôme</t>
  </si>
  <si>
    <t>UD FO Puy-de-Dôme</t>
  </si>
  <si>
    <t>38 rue Raynaud</t>
  </si>
  <si>
    <t>63000</t>
  </si>
  <si>
    <t>CLERMONT-FERRAND</t>
  </si>
  <si>
    <t>63.force-ouvriere.org</t>
  </si>
  <si>
    <t>04 73 92 30 33</t>
  </si>
  <si>
    <t>udfo63@force-ouvriere.fr</t>
  </si>
  <si>
    <t>BOCHARD Frédéric</t>
  </si>
  <si>
    <t>Pyrénées-Atlantiques</t>
  </si>
  <si>
    <t>UD FO Pyrénées-Atlantiques</t>
  </si>
  <si>
    <t>Rue Sainte-Ursule</t>
  </si>
  <si>
    <t>64100</t>
  </si>
  <si>
    <t>BAYONNE</t>
  </si>
  <si>
    <t>05 59 55 04 54</t>
  </si>
  <si>
    <t>udfo64@force-ouvriere.fr</t>
  </si>
  <si>
    <t>LARROUQUERE Hervé</t>
  </si>
  <si>
    <t>Hautes-Pyrénées</t>
  </si>
  <si>
    <t>UD FO Hautes-Pyrénées</t>
  </si>
  <si>
    <t>12 rue du Docteur Jean Lansac BP 11024</t>
  </si>
  <si>
    <t>65010</t>
  </si>
  <si>
    <t>65.force-ouvriere.org</t>
  </si>
  <si>
    <t>05 62 93 28 02</t>
  </si>
  <si>
    <t>udfo65@force-ouvriere.fr</t>
  </si>
  <si>
    <t>Pyrénées-Orientales</t>
  </si>
  <si>
    <t>UD FO Pyrénées-Orientales</t>
  </si>
  <si>
    <t>5 place Oms</t>
  </si>
  <si>
    <t>66000</t>
  </si>
  <si>
    <t>PERPIGNAN</t>
  </si>
  <si>
    <t>04 68 34 51 47</t>
  </si>
  <si>
    <t>udfo66@force-ouvriere.fr</t>
  </si>
  <si>
    <t>CAPDEVIELLE Jérôme</t>
  </si>
  <si>
    <t>Bas-Rhin</t>
  </si>
  <si>
    <t>UD FO Bas-Rhin</t>
  </si>
  <si>
    <t>1 rue Sédillot</t>
  </si>
  <si>
    <t>67000</t>
  </si>
  <si>
    <t>STRASBOURG</t>
  </si>
  <si>
    <t>03 88 36 50 15</t>
  </si>
  <si>
    <t>udfo67@force-ouvriere.fr</t>
  </si>
  <si>
    <t>HEINTZ Christiane</t>
  </si>
  <si>
    <t>Haut-Rhin</t>
  </si>
  <si>
    <t>UD FO Haut-Rhin</t>
  </si>
  <si>
    <t>43 Rue de Lutterbach</t>
  </si>
  <si>
    <t>68200</t>
  </si>
  <si>
    <t>MULHOUSE</t>
  </si>
  <si>
    <t>03 89 33 44 77</t>
  </si>
  <si>
    <t>udfo68@force-ouvriere.fr</t>
  </si>
  <si>
    <t>RIMEIZE Jacques</t>
  </si>
  <si>
    <t>Rhône</t>
  </si>
  <si>
    <t>UD FO Rhône</t>
  </si>
  <si>
    <t>214 Avenue Félix Faure BP 3062</t>
  </si>
  <si>
    <t>69441</t>
  </si>
  <si>
    <t>udfo69.free.fr</t>
  </si>
  <si>
    <t>04 78 53 24 93</t>
  </si>
  <si>
    <t>udfo69@force-ouvriere.fr</t>
  </si>
  <si>
    <t>Haute-Saône</t>
  </si>
  <si>
    <t>UD FO Haute-Saône</t>
  </si>
  <si>
    <t>70004</t>
  </si>
  <si>
    <t>03 84 96 09 90</t>
  </si>
  <si>
    <t>udfo70@force-ouvriere.fr</t>
  </si>
  <si>
    <t>GALMICHE Sébastien</t>
  </si>
  <si>
    <t>Saône-et-Loire</t>
  </si>
  <si>
    <t>UD FO Saône-et-Loire</t>
  </si>
  <si>
    <t>Place des cordeliers</t>
  </si>
  <si>
    <t>71000</t>
  </si>
  <si>
    <t>MACON</t>
  </si>
  <si>
    <t>03 85 38 15 55</t>
  </si>
  <si>
    <t>udfo71@force-ouvriere.fr</t>
  </si>
  <si>
    <t>BUCAILLE François</t>
  </si>
  <si>
    <t>Sarthe</t>
  </si>
  <si>
    <t>UD FO Sarthe</t>
  </si>
  <si>
    <t>57 rue Auvray</t>
  </si>
  <si>
    <t>72000</t>
  </si>
  <si>
    <t>LE MANS</t>
  </si>
  <si>
    <t>72.force-ouvriere.org</t>
  </si>
  <si>
    <t>02 43 47 05 05</t>
  </si>
  <si>
    <t>udfo72@force-ouvriere.fr</t>
  </si>
  <si>
    <t>GOULET Sylvie</t>
  </si>
  <si>
    <t>Savoie</t>
  </si>
  <si>
    <t>UD FO Savoie</t>
  </si>
  <si>
    <t>3-5 rue Ronde BP 423</t>
  </si>
  <si>
    <t>73004</t>
  </si>
  <si>
    <t>www.fo-savoie.fr</t>
  </si>
  <si>
    <t>04 79 69 24 87</t>
  </si>
  <si>
    <t>udfo73@force-ouvriere.fr</t>
  </si>
  <si>
    <t>DIDIO Pierre</t>
  </si>
  <si>
    <t>Haute-Savoie</t>
  </si>
  <si>
    <t>UD FO Haute-Savoie</t>
  </si>
  <si>
    <t>29 rue de la Crête</t>
  </si>
  <si>
    <t>74960</t>
  </si>
  <si>
    <t>CRAN-GEVRIER</t>
  </si>
  <si>
    <t>04 50 67 40 15</t>
  </si>
  <si>
    <t>udfo74@force-ouvriere.fr</t>
  </si>
  <si>
    <t>RENAUD Stéphane</t>
  </si>
  <si>
    <t>Seine</t>
  </si>
  <si>
    <t>UD FO Seine</t>
  </si>
  <si>
    <t>131 Rue Damrémont</t>
  </si>
  <si>
    <t>75018</t>
  </si>
  <si>
    <t>www.udfo75.net</t>
  </si>
  <si>
    <t>01 53 01 61 00</t>
  </si>
  <si>
    <t>udfo75@force-ouvriere.fr</t>
  </si>
  <si>
    <t>GAUDY Gabriel</t>
  </si>
  <si>
    <t>Seine-Maritime</t>
  </si>
  <si>
    <t>UD FO Seine-Maritime</t>
  </si>
  <si>
    <t>Rue Enseigne Renaud</t>
  </si>
  <si>
    <t>76000</t>
  </si>
  <si>
    <t>ROUEN</t>
  </si>
  <si>
    <t>76.force-ouvriere.org</t>
  </si>
  <si>
    <t>02 35 70 26 40</t>
  </si>
  <si>
    <t>udfo76@force-ouvriere.fr</t>
  </si>
  <si>
    <t>AUBERT Yanis</t>
  </si>
  <si>
    <t>Seine-et-Marne</t>
  </si>
  <si>
    <t>UD FO Seine-et-Marne</t>
  </si>
  <si>
    <t>2 rue de la Varenne</t>
  </si>
  <si>
    <t>77008</t>
  </si>
  <si>
    <t>www.udfo77.com</t>
  </si>
  <si>
    <t>01 64 39 78 79</t>
  </si>
  <si>
    <t>udfo77@force-ouvriere.fr</t>
  </si>
  <si>
    <t>GAMAURY Antoine</t>
  </si>
  <si>
    <t>Yvelines</t>
  </si>
  <si>
    <t>UD FO Yvelines</t>
  </si>
  <si>
    <t>8A rue de la ceinture</t>
  </si>
  <si>
    <t>78000</t>
  </si>
  <si>
    <t>01 39 50 15 31</t>
  </si>
  <si>
    <t>udfo78@force-ouvriere.fr</t>
  </si>
  <si>
    <t>RUFFIE Dominique</t>
  </si>
  <si>
    <t>Deux-Sèvres</t>
  </si>
  <si>
    <t>UD FO Deux-Sèvres</t>
  </si>
  <si>
    <t>8 rue Joseph Cugnot 3e étage</t>
  </si>
  <si>
    <t>79000</t>
  </si>
  <si>
    <t>NIORT</t>
  </si>
  <si>
    <t>79.force-ouvriere.org</t>
  </si>
  <si>
    <t>05 49 09 01 80</t>
  </si>
  <si>
    <t>udfo79@force-ouvriere.fr</t>
  </si>
  <si>
    <t>BAUSSANT Jocelyne</t>
  </si>
  <si>
    <t>Somme</t>
  </si>
  <si>
    <t>UD FO Somme</t>
  </si>
  <si>
    <t>26 rue Frédéric Petit BP 90723</t>
  </si>
  <si>
    <t>80007</t>
  </si>
  <si>
    <t>03 22 91 37 10</t>
  </si>
  <si>
    <t>udfo80@force-ouvriere.fr</t>
  </si>
  <si>
    <t>LELEU Jean-Jacques</t>
  </si>
  <si>
    <t>Tarn</t>
  </si>
  <si>
    <t>UD FO Tarn</t>
  </si>
  <si>
    <t>70 av François Verdier</t>
  </si>
  <si>
    <t>81000</t>
  </si>
  <si>
    <t>05 63 54 13 74</t>
  </si>
  <si>
    <t>udfo81@force-ouvriere.fr</t>
  </si>
  <si>
    <t>BELLOUNI Eric</t>
  </si>
  <si>
    <t>Tarn et Garonne</t>
  </si>
  <si>
    <t>UD FO Tarn et Garonne</t>
  </si>
  <si>
    <t>82004</t>
  </si>
  <si>
    <t>82.force-ouvriere.org</t>
  </si>
  <si>
    <t>05 63 63 52 00</t>
  </si>
  <si>
    <t>udfo82@force-ouvriere.fr</t>
  </si>
  <si>
    <t>TEYSSIÉ Eliane</t>
  </si>
  <si>
    <t>Var</t>
  </si>
  <si>
    <t>UD FO Var</t>
  </si>
  <si>
    <t>12 place Armand Vallé</t>
  </si>
  <si>
    <t>83100</t>
  </si>
  <si>
    <t>83.force-ouvriere.org</t>
  </si>
  <si>
    <t>04 94 93 49 77</t>
  </si>
  <si>
    <t>udfo83@force-ouvriere.fr</t>
  </si>
  <si>
    <t>BARNEL Myriam</t>
  </si>
  <si>
    <t>Vaucluse</t>
  </si>
  <si>
    <t>UD FO Vaucluse</t>
  </si>
  <si>
    <t>20 avenue Monclar BP 10</t>
  </si>
  <si>
    <t>84004</t>
  </si>
  <si>
    <t>04 90 14 16 30</t>
  </si>
  <si>
    <t>udfo84@force-ouvriere.fr</t>
  </si>
  <si>
    <t>BONNAL Jean-Luc</t>
  </si>
  <si>
    <t>Vendée</t>
  </si>
  <si>
    <t>UD FO Vendée</t>
  </si>
  <si>
    <t>16 bd Louis Blanc BP 399</t>
  </si>
  <si>
    <t>85010</t>
  </si>
  <si>
    <t>02 51 36 03 27</t>
  </si>
  <si>
    <t>udfo85@force-ouvriere.fr</t>
  </si>
  <si>
    <t>ROCHETEAU Philippe</t>
  </si>
  <si>
    <t>Vienne</t>
  </si>
  <si>
    <t>UD FO Vienne</t>
  </si>
  <si>
    <t>33 rue des deux communes BP 3</t>
  </si>
  <si>
    <t>86180</t>
  </si>
  <si>
    <t>05 49 41 05 34</t>
  </si>
  <si>
    <t>udfo86@force-ouvriere.fr</t>
  </si>
  <si>
    <t>BARREAU Alain</t>
  </si>
  <si>
    <t>Haute-Vienne</t>
  </si>
  <si>
    <t>UD FO Haute-Vienne</t>
  </si>
  <si>
    <t>59 rue Montmailler</t>
  </si>
  <si>
    <t>87000</t>
  </si>
  <si>
    <t>05 55 77 61 61</t>
  </si>
  <si>
    <t>udfo87@force-ouvriere.fr</t>
  </si>
  <si>
    <t>ROZIER Serge</t>
  </si>
  <si>
    <t>Vosges</t>
  </si>
  <si>
    <t>UD FO Vosges</t>
  </si>
  <si>
    <t>4 rue Aristide Briand BP 359</t>
  </si>
  <si>
    <t>88009</t>
  </si>
  <si>
    <t>03 29 64 03 45</t>
  </si>
  <si>
    <t>udfo88@force-ouvriere.fr</t>
  </si>
  <si>
    <t>PATTIN Franck</t>
  </si>
  <si>
    <t>Yonne</t>
  </si>
  <si>
    <t>UD FO Yonne</t>
  </si>
  <si>
    <t>7 rue Max Quantin BP 231</t>
  </si>
  <si>
    <t>89004</t>
  </si>
  <si>
    <t>perso.wanadoo.fr/udfo.89</t>
  </si>
  <si>
    <t>03 86 52 55 12</t>
  </si>
  <si>
    <t>udfo89@force-ouvriere.fr</t>
  </si>
  <si>
    <t>MILLOT Reynald</t>
  </si>
  <si>
    <t>Territoire de Belfort</t>
  </si>
  <si>
    <t>UD FO Territoire de Belfort</t>
  </si>
  <si>
    <t>90020</t>
  </si>
  <si>
    <t>www.force-ouvriere-belfort.fr</t>
  </si>
  <si>
    <t>03 84 21 07 21</t>
  </si>
  <si>
    <t>udfo90@force-ouvriere.fr</t>
  </si>
  <si>
    <t>MERCIER Sébastien</t>
  </si>
  <si>
    <t>Essonne</t>
  </si>
  <si>
    <t>UD FO Essonne</t>
  </si>
  <si>
    <t>12 place des terrasses de l'Agora</t>
  </si>
  <si>
    <t>91034</t>
  </si>
  <si>
    <t>www.udfo91.com</t>
  </si>
  <si>
    <t>01 60 78 15 57</t>
  </si>
  <si>
    <t>udfo91@force-ouvriere.fr</t>
  </si>
  <si>
    <t>LE COMTE Christophe</t>
  </si>
  <si>
    <t>Hauts-de-Seine</t>
  </si>
  <si>
    <t>UD FO Hauts-de-Seine</t>
  </si>
  <si>
    <t>37 rue Gay Lussac</t>
  </si>
  <si>
    <t>92320</t>
  </si>
  <si>
    <t>www.udfo92.com</t>
  </si>
  <si>
    <t>01 47 36 74 03</t>
  </si>
  <si>
    <t>udfo92@force-ouvriere.fr</t>
  </si>
  <si>
    <t>COMPAIN Pierre</t>
  </si>
  <si>
    <t>Seine-Saint-Denis</t>
  </si>
  <si>
    <t>UD FO Seine-Saint-Denis</t>
  </si>
  <si>
    <t>93003</t>
  </si>
  <si>
    <t>forceouvriere93.ifrance.com</t>
  </si>
  <si>
    <t>01 48 96 35 35</t>
  </si>
  <si>
    <t>udfo93@force-ouvriere.fr</t>
  </si>
  <si>
    <t>PAINCHAN Réza</t>
  </si>
  <si>
    <t>Val de Marne</t>
  </si>
  <si>
    <t>UD FO Val de Marne</t>
  </si>
  <si>
    <t>11/13 rue des Archives</t>
  </si>
  <si>
    <t>94010</t>
  </si>
  <si>
    <t>www.fo94.fr</t>
  </si>
  <si>
    <t>01 49 80 94 94</t>
  </si>
  <si>
    <t>udfo94@force-ouvriere.fr</t>
  </si>
  <si>
    <t>BONNET Marc</t>
  </si>
  <si>
    <t>Val d'oise</t>
  </si>
  <si>
    <t>UD FO Val d'oise</t>
  </si>
  <si>
    <t>38 rue d'Eragny</t>
  </si>
  <si>
    <t>95310</t>
  </si>
  <si>
    <t>www.fo95.com</t>
  </si>
  <si>
    <t>01 30 32 04 44</t>
  </si>
  <si>
    <t>udfo95@force-ouvriere.fr</t>
  </si>
  <si>
    <t>VILPASTEUR Vincent</t>
  </si>
  <si>
    <t>Guadeloupe</t>
  </si>
  <si>
    <t>Martinique</t>
  </si>
  <si>
    <t>UD FO Martinique</t>
  </si>
  <si>
    <t>41 rue Gabriel Péri</t>
  </si>
  <si>
    <t>97200</t>
  </si>
  <si>
    <t>05 96 70 07 04</t>
  </si>
  <si>
    <t>udfomartinique@wanadoo.fr</t>
  </si>
  <si>
    <t>BELLEMARE Eric</t>
  </si>
  <si>
    <t>Guyane</t>
  </si>
  <si>
    <t>UD FO Guyane</t>
  </si>
  <si>
    <t>4 av Pasteur</t>
  </si>
  <si>
    <t>97300</t>
  </si>
  <si>
    <t>guyane.force-ouvriere.org</t>
  </si>
  <si>
    <t>05 94 31 79 66</t>
  </si>
  <si>
    <t>force-ouvriere-guyane@orange.fr</t>
  </si>
  <si>
    <t>DORVILMA Christian</t>
  </si>
  <si>
    <t>La Réunion</t>
  </si>
  <si>
    <t>UD FO La Réunion</t>
  </si>
  <si>
    <t>81 rue Labourdonnais BP 853</t>
  </si>
  <si>
    <t>97477</t>
  </si>
  <si>
    <t>www.fo-reunion.org</t>
  </si>
  <si>
    <t>02 62 21 31 35</t>
  </si>
  <si>
    <t>emarguerite@force-ouvriere.fr</t>
  </si>
  <si>
    <t>MARGUERITE Eric</t>
  </si>
  <si>
    <t>Saint-Pierre et Miquelon</t>
  </si>
  <si>
    <t>UD FO Saint-Pierre et Miquelon</t>
  </si>
  <si>
    <t>12 rue des Français Libres BP 4241</t>
  </si>
  <si>
    <t>97500</t>
  </si>
  <si>
    <t>05 08 41 25 22</t>
  </si>
  <si>
    <t>udfospm975@gmail.com</t>
  </si>
  <si>
    <t>BRIAND Sophie</t>
  </si>
  <si>
    <t>Mayotte</t>
  </si>
  <si>
    <t>UD FO Mayotte</t>
  </si>
  <si>
    <t>9 Rue Rassi Boina Kaim BP 1109</t>
  </si>
  <si>
    <t>97600</t>
  </si>
  <si>
    <t>02 69 61 18 39</t>
  </si>
  <si>
    <t>u.d.f.o@orange.fr</t>
  </si>
  <si>
    <t>HAMIDOU El Anzize</t>
  </si>
  <si>
    <t>UD CFTC AIN</t>
  </si>
  <si>
    <t>www.cftc.fr</t>
  </si>
  <si>
    <t>cftc-ud-ain@wanadoo.fr</t>
  </si>
  <si>
    <t>Philippe JOSSE</t>
  </si>
  <si>
    <t>UD CFTC AISNE</t>
  </si>
  <si>
    <t>ST QUENTIN</t>
  </si>
  <si>
    <t>www.cftc-picardie.fr</t>
  </si>
  <si>
    <t>cftcud02@orange.fr</t>
  </si>
  <si>
    <t>Christine HOET</t>
  </si>
  <si>
    <t>UD CFTC ALLIER</t>
  </si>
  <si>
    <t>03200</t>
  </si>
  <si>
    <t>VICHY</t>
  </si>
  <si>
    <t>www.cftcallier.com</t>
  </si>
  <si>
    <t>cftc.vichy@cegetel.net</t>
  </si>
  <si>
    <t>Sebastien L'HOSTE</t>
  </si>
  <si>
    <t>UID CFTC ALPES</t>
  </si>
  <si>
    <t>uidalpes@cftc13.fr</t>
  </si>
  <si>
    <t xml:space="preserve">Sebastien SERRANO </t>
  </si>
  <si>
    <t>ANTENNE CFTC DES ALPES</t>
  </si>
  <si>
    <t>GAP</t>
  </si>
  <si>
    <t>Sebastien SERRANO</t>
  </si>
  <si>
    <t>UD CFTC ALPES MARITIMES</t>
  </si>
  <si>
    <t>06200</t>
  </si>
  <si>
    <t>NICE</t>
  </si>
  <si>
    <t>cftc-ud06@orange.fr</t>
  </si>
  <si>
    <t>Henri STRANGIO</t>
  </si>
  <si>
    <t xml:space="preserve">UID CFTC DRÔME ARDECHE </t>
  </si>
  <si>
    <t>cftc2607@orange.fr</t>
  </si>
  <si>
    <t>Nicolas PEYROT</t>
  </si>
  <si>
    <t>UD CFTC ARDENNES</t>
  </si>
  <si>
    <t>CHARLEVILLE MEZIERES</t>
  </si>
  <si>
    <t>www.cftc-ardennes.fr/</t>
  </si>
  <si>
    <t>udcftc08@wanadoo.fr</t>
  </si>
  <si>
    <t>Jean Paul NOEL</t>
  </si>
  <si>
    <t>UD CFTC ARIEGE</t>
  </si>
  <si>
    <t>BP 84</t>
  </si>
  <si>
    <t>09100</t>
  </si>
  <si>
    <t>PAMIERS</t>
  </si>
  <si>
    <t>ud09cftc@sfr.fr</t>
  </si>
  <si>
    <t>Christophe BAUZOU</t>
  </si>
  <si>
    <t>UD CFTC DE L AUBE</t>
  </si>
  <si>
    <t>TROYES</t>
  </si>
  <si>
    <t>udcftc10@orange.fr</t>
  </si>
  <si>
    <t>Jean Luc DEROZIERES</t>
  </si>
  <si>
    <t>UD CFTC DE L'AUDE</t>
  </si>
  <si>
    <t>CARCASSONNE</t>
  </si>
  <si>
    <t>cftcud11@wanadoo.fr</t>
  </si>
  <si>
    <t>Gregory BOURREL</t>
  </si>
  <si>
    <t>UD CFTC DE L'AVEYRON</t>
  </si>
  <si>
    <t>cftc12@wanadoo.fr</t>
  </si>
  <si>
    <t>Serge LOPEZ</t>
  </si>
  <si>
    <t>UD CFTC DES BOUCHES DU RHONE</t>
  </si>
  <si>
    <t>MARSEILLE</t>
  </si>
  <si>
    <t>ud13@cftc13.fr</t>
  </si>
  <si>
    <t>Alain BEVERAGGI</t>
  </si>
  <si>
    <t>UD CFTC DU CALVADOS</t>
  </si>
  <si>
    <t>cftcudcalvados14@orange.fr</t>
  </si>
  <si>
    <t>Pascal PETRI</t>
  </si>
  <si>
    <t>ANTENNE CFTC DU CANTAL</t>
  </si>
  <si>
    <t>AURILLAC</t>
  </si>
  <si>
    <t>cftcud63@orange.fr</t>
  </si>
  <si>
    <t>Christina MESLET </t>
  </si>
  <si>
    <t>UD CFTC DE LA CHARENTE</t>
  </si>
  <si>
    <t>cftcud16.free.fr</t>
  </si>
  <si>
    <t>ud16cftc@orange.fr</t>
  </si>
  <si>
    <t>Michele REDEUIL</t>
  </si>
  <si>
    <t>UD CFTC DE CHARENTE MARITIME</t>
  </si>
  <si>
    <t>LA ROCHELLE</t>
  </si>
  <si>
    <t>www.cftc-poitou-charentes.fr</t>
  </si>
  <si>
    <t>cftc17@sfr.fr</t>
  </si>
  <si>
    <t>Fabienne FREI</t>
  </si>
  <si>
    <t>ANTENNE CFTC DU CHER</t>
  </si>
  <si>
    <t>cftc.cher@wanadoo.fr</t>
  </si>
  <si>
    <t>Olivier PELTIER</t>
  </si>
  <si>
    <t>UD CFTC DE LA CORREZE</t>
  </si>
  <si>
    <t>udcftc19@free.fr</t>
  </si>
  <si>
    <t>Serge FRULLANI</t>
  </si>
  <si>
    <t xml:space="preserve">UID CFTC DE CORSE </t>
  </si>
  <si>
    <t>jeanjules.miniconi@free.fr</t>
  </si>
  <si>
    <t>Jean Jules MINICONI</t>
  </si>
  <si>
    <t>ANTENNE CFTC DE HAUTE CORSE</t>
  </si>
  <si>
    <t>BASTIA LUPINO</t>
  </si>
  <si>
    <t>antoine.tabarani@orange.fr</t>
  </si>
  <si>
    <t>Antoine TABARANI</t>
  </si>
  <si>
    <t>UD CFTC DE COTE D OR</t>
  </si>
  <si>
    <t>cftc.ud21@wanadoo.fr</t>
  </si>
  <si>
    <t>Pierre GUELAUD</t>
  </si>
  <si>
    <t>UD CFTC DES COTES D'ARMOR</t>
  </si>
  <si>
    <t>ST BRIEUC</t>
  </si>
  <si>
    <t>udcftc22@orange.fr</t>
  </si>
  <si>
    <t>Luc TANGUY</t>
  </si>
  <si>
    <t>UID CFTC DE HAUTE VIENNE -CREUSE</t>
  </si>
  <si>
    <t>LIMOGES</t>
  </si>
  <si>
    <t>ud-ur.cftclimousin@laposte.net</t>
  </si>
  <si>
    <t>Jean Claude LAMOTTE</t>
  </si>
  <si>
    <t>UD CFTC DE LA DORDOGNE</t>
  </si>
  <si>
    <t>udcftc24@orange.fr</t>
  </si>
  <si>
    <t>Christian PELOUX</t>
  </si>
  <si>
    <t>UD CFTC DU DOUBS</t>
  </si>
  <si>
    <t>www.cftcbourgognefranchecomte.fr</t>
  </si>
  <si>
    <t>uddudoubs@cftcfranchecomte.fr</t>
  </si>
  <si>
    <t>Patrice JACQUEY</t>
  </si>
  <si>
    <t>UID CFTC DE DROME ARDECHE</t>
  </si>
  <si>
    <t>UD CFTC DE L EURE</t>
  </si>
  <si>
    <t xml:space="preserve">EVREUX  </t>
  </si>
  <si>
    <t>cftc27@ud-cftc27.fr</t>
  </si>
  <si>
    <t>Philippe NOEL</t>
  </si>
  <si>
    <t>UD CFTC  EURE ET LOIR</t>
  </si>
  <si>
    <t>ud28@cftc.fr</t>
  </si>
  <si>
    <t>Manuel GUILLOT</t>
  </si>
  <si>
    <t>UD CFTC DU FINISTERE</t>
  </si>
  <si>
    <t>QUIMPER</t>
  </si>
  <si>
    <t>cftc.syndicat@akeonet.com</t>
  </si>
  <si>
    <t>Françoise JOUAN - L'HOUR</t>
  </si>
  <si>
    <t>UID CFTC DE GARD-LOZERE</t>
  </si>
  <si>
    <t>www.cftclanguedocroussillon.com</t>
  </si>
  <si>
    <t>uid.cftc30-48@orange.fr</t>
  </si>
  <si>
    <t>Jean Pierre DAROS</t>
  </si>
  <si>
    <t xml:space="preserve">UD CFTC DE HAUTE GARONNE </t>
  </si>
  <si>
    <t>ud31@cftc-occitanie.fr</t>
  </si>
  <si>
    <t>Jacques GARRIGUES</t>
  </si>
  <si>
    <t>UD CFTC DU GERS</t>
  </si>
  <si>
    <t>udcftc32@aliceadsl.fr</t>
  </si>
  <si>
    <t>Serge BONNESSERRE</t>
  </si>
  <si>
    <t>UD CFTC DE LA GIRONDE</t>
  </si>
  <si>
    <t>BORDEAUX</t>
  </si>
  <si>
    <t>ud-cftc-gironde@wanadoo.fr</t>
  </si>
  <si>
    <t>Martine FORET</t>
  </si>
  <si>
    <t>UD CFTC DE L HERAULT</t>
  </si>
  <si>
    <t>ud34.cftc@free.fr</t>
  </si>
  <si>
    <t>Jean-Marie BRIDIER</t>
  </si>
  <si>
    <t>UD  CFTC D' ILLE ET VILAINE</t>
  </si>
  <si>
    <t>udcftc35@orange.fr</t>
  </si>
  <si>
    <t>Thierry PESCHARD</t>
  </si>
  <si>
    <t>ANTENNE CFTC DE L'INDRE</t>
  </si>
  <si>
    <t>cftcindrevaldeloire@orange.fr</t>
  </si>
  <si>
    <t>ANTENNE CFTC DE L INDRE ET LOIRE</t>
  </si>
  <si>
    <t>UD CFTC DE L'ISERE</t>
  </si>
  <si>
    <t>contact@ud38-cftc.fr</t>
  </si>
  <si>
    <t>Luc THOMAS</t>
  </si>
  <si>
    <t>UD CFTC DU JURA</t>
  </si>
  <si>
    <t>LONS LE SAUNIER</t>
  </si>
  <si>
    <t>cftc-ud39@wanadoo.fr</t>
  </si>
  <si>
    <t>Daniel BRIANCHON</t>
  </si>
  <si>
    <t>UD CFTC DES LANDES</t>
  </si>
  <si>
    <t>MONT-DE-MARSAN</t>
  </si>
  <si>
    <t>www.ud-cftc-landes.fr</t>
  </si>
  <si>
    <t>ud-cftc-40mdm@orange.fr</t>
  </si>
  <si>
    <t>Yann GOURVENEC</t>
  </si>
  <si>
    <t>ANTENNE CFTC LOIR ET CHER</t>
  </si>
  <si>
    <t>cftc41@wanadoo.fr</t>
  </si>
  <si>
    <t>UD CFTC DE LA LOIRE</t>
  </si>
  <si>
    <t>udcftc.loire@orange.fr</t>
  </si>
  <si>
    <t>Alain FILLIERE</t>
  </si>
  <si>
    <t>UD CFTC DE HAUTE LOIRE</t>
  </si>
  <si>
    <t>cftc.ud43@laposte.net</t>
  </si>
  <si>
    <t>Denis CLAMENS</t>
  </si>
  <si>
    <t>UD CFTC DE LOIRE ATLANTIQUE</t>
  </si>
  <si>
    <t>www.cftc44.fr</t>
  </si>
  <si>
    <t>udcftc44@yahoo.fr</t>
  </si>
  <si>
    <t>Gilles MOREAU</t>
  </si>
  <si>
    <t>UID CFTC INDRE - VAL DE LOIRE</t>
  </si>
  <si>
    <t>cftc45@wanadoo.fr</t>
  </si>
  <si>
    <t>UD CFTC DU LOT</t>
  </si>
  <si>
    <t>cftcud46@wanadoo.fr</t>
  </si>
  <si>
    <t>Jean-Jacques VERMANDE</t>
  </si>
  <si>
    <t>UD CFTC DU LOT ET GARONNE</t>
  </si>
  <si>
    <t>AGEN</t>
  </si>
  <si>
    <t>udcftc.47@orange.fr</t>
  </si>
  <si>
    <t>Pierre DURAND</t>
  </si>
  <si>
    <t>UD CFTC DU MAINE ET LOIRE</t>
  </si>
  <si>
    <t>ANGERS</t>
  </si>
  <si>
    <t>ud-cftc.49@wanadoo.fr</t>
  </si>
  <si>
    <t>Karim ABDELOUAHAD</t>
  </si>
  <si>
    <t>UD CFTC DE LA MANCHE</t>
  </si>
  <si>
    <t xml:space="preserve">50100 </t>
  </si>
  <si>
    <t>CHERBOURG EN COTENTIN</t>
  </si>
  <si>
    <t>udcftc50manche@sfr.fr</t>
  </si>
  <si>
    <t>Philippe BELLOT</t>
  </si>
  <si>
    <t>UD CFTC DE LA MARNE</t>
  </si>
  <si>
    <t>REIMS</t>
  </si>
  <si>
    <t>ud.cftc.reims@9business.fr</t>
  </si>
  <si>
    <t>Joaquim FERREIRA</t>
  </si>
  <si>
    <t>UD CFTC DE HAUTE MARNE</t>
  </si>
  <si>
    <t>LANGRES</t>
  </si>
  <si>
    <t>ud.cftc52@wanadoo.fr</t>
  </si>
  <si>
    <t>Philippe GONCALVES</t>
  </si>
  <si>
    <t>UD CFTC DE MAYENNE</t>
  </si>
  <si>
    <t>LAVAL</t>
  </si>
  <si>
    <t>udcftc53@gmail.com</t>
  </si>
  <si>
    <t>Pascal CHEVALLIER</t>
  </si>
  <si>
    <t>UD CFTC DE MEURTHE ET MOSELLE</t>
  </si>
  <si>
    <t>www.cftc54.fr</t>
  </si>
  <si>
    <t>contact@cftcbtp.fr</t>
  </si>
  <si>
    <t>Didier KRUSZEWSKI</t>
  </si>
  <si>
    <t>UD CFTC DE LA MEUSE</t>
  </si>
  <si>
    <t>cftc-55.com</t>
  </si>
  <si>
    <t>udcftc55@free.fr</t>
  </si>
  <si>
    <t>Didier AYNES</t>
  </si>
  <si>
    <t>UD CFTC DU MORBIHAN</t>
  </si>
  <si>
    <t>VANNES</t>
  </si>
  <si>
    <t>cftc.ud56@wanadoo.fr</t>
  </si>
  <si>
    <t>Richard COCQ</t>
  </si>
  <si>
    <t>UD CFTC DE MOSELLE</t>
  </si>
  <si>
    <t>www.cftc57.fr</t>
  </si>
  <si>
    <t>ud@cftc57.fr</t>
  </si>
  <si>
    <t>Pascal DAHLEM</t>
  </si>
  <si>
    <t>UD CFTC DE LA NIEVRE</t>
  </si>
  <si>
    <t>NEVERS</t>
  </si>
  <si>
    <t>udcftcnievre@ovh.fr</t>
  </si>
  <si>
    <t>Emmanuelle ROCH</t>
  </si>
  <si>
    <t>UD CFTC DU NORD CFTC</t>
  </si>
  <si>
    <t>cftc.ud59@free.fr</t>
  </si>
  <si>
    <t>Jerome BEUGNIES</t>
  </si>
  <si>
    <t>UD CFTC DE L'OISE</t>
  </si>
  <si>
    <t>COMPIEGNE</t>
  </si>
  <si>
    <t>UD60@cftc.fr</t>
  </si>
  <si>
    <t>Antonio DA COSTA</t>
  </si>
  <si>
    <t>UD CFTC DE L'ORNE</t>
  </si>
  <si>
    <t>FLERS</t>
  </si>
  <si>
    <t>udcftc-orne@orange.fr</t>
  </si>
  <si>
    <t>Dominique GALLET</t>
  </si>
  <si>
    <t>UD CFTC DU PAS DE CALAIS</t>
  </si>
  <si>
    <t>udcftc62@wanadoo.fr</t>
  </si>
  <si>
    <t>Thierry VANDERBERGUE</t>
  </si>
  <si>
    <t>UID CFTC AUVERGNE</t>
  </si>
  <si>
    <t>CLERMONT FERRAND</t>
  </si>
  <si>
    <t>Christina MESLET</t>
  </si>
  <si>
    <t>UD CFTC DES PYRENEES ATLANTIQUES</t>
  </si>
  <si>
    <t>PAU</t>
  </si>
  <si>
    <t>Denis FARANDOU</t>
  </si>
  <si>
    <t>UD CFTC DES HAUTES PYRENEES</t>
  </si>
  <si>
    <t>TARBES</t>
  </si>
  <si>
    <t>cftcud65@orange.fr</t>
  </si>
  <si>
    <t>Joseph FOURCADE</t>
  </si>
  <si>
    <t>UD CFTC DES PYRENEES ORIENTALES</t>
  </si>
  <si>
    <t>cftcud66@gmail.com</t>
  </si>
  <si>
    <t>Laurent FOURCADE</t>
  </si>
  <si>
    <t>UD CFTC DU BAS-RHIN</t>
  </si>
  <si>
    <t>www.cftc-grandest.fr</t>
  </si>
  <si>
    <t>syndicat@cftc-67.fr</t>
  </si>
  <si>
    <t>Jean-Martin ADAM</t>
  </si>
  <si>
    <t>UD CFTC DU HAUT RHIN</t>
  </si>
  <si>
    <t>accueil@cftc68.fr</t>
  </si>
  <si>
    <t>Alain KAUFFMANN</t>
  </si>
  <si>
    <t>UD CFTC DU RHONE</t>
  </si>
  <si>
    <t>udcftc69@gmail.com</t>
  </si>
  <si>
    <t>Davy-Emmanuel DURAND</t>
  </si>
  <si>
    <t>UD CFTC DE HAUTE SAONE</t>
  </si>
  <si>
    <t>ud.cftc70@free.fr</t>
  </si>
  <si>
    <t>Mikael RICHER</t>
  </si>
  <si>
    <t>URD CFTC BOURGOGNE-FRANCHE-COMTÉ</t>
  </si>
  <si>
    <t>cftcbourgognefranchecomte.fr</t>
  </si>
  <si>
    <t>granderegion@cftcbourgognefranchecomte.org</t>
  </si>
  <si>
    <t xml:space="preserve">Christian MUNSCH </t>
  </si>
  <si>
    <t>UD CFTC DE LA SARTHE</t>
  </si>
  <si>
    <t>ud-cftc72@orange.fr</t>
  </si>
  <si>
    <t>Bruno RICHARD</t>
  </si>
  <si>
    <t>UD CFTC DE LA SAVOIE</t>
  </si>
  <si>
    <t>CHAMBERY</t>
  </si>
  <si>
    <t>contact@cftc-ud73.fr</t>
  </si>
  <si>
    <t>Jean-Luc HOCHARD</t>
  </si>
  <si>
    <t>UD CFTC DE LA HAUTE SAVOIE</t>
  </si>
  <si>
    <t>CRAN GEVRIER</t>
  </si>
  <si>
    <t>cftc74ud@gmail.com</t>
  </si>
  <si>
    <t>Michel ROCHET</t>
  </si>
  <si>
    <t xml:space="preserve">UD CFTC DE PARIS </t>
  </si>
  <si>
    <t>www.cftc-paris.com</t>
  </si>
  <si>
    <t>accueil@cftc-paris.fr</t>
  </si>
  <si>
    <t>Joseph THOUVENEL</t>
  </si>
  <si>
    <t>UD CFTC DE SEINE MARITIME</t>
  </si>
  <si>
    <t>syndicatcftc.ud76@gmail.com</t>
  </si>
  <si>
    <t>Nicolas BLANCHARD</t>
  </si>
  <si>
    <t>UD CFTC DE SEINE ET MARNE</t>
  </si>
  <si>
    <t>MELUN</t>
  </si>
  <si>
    <t>udcftc77@cftc77.fr</t>
  </si>
  <si>
    <t>David FILLON</t>
  </si>
  <si>
    <t>UD CFTC DES YVELINES</t>
  </si>
  <si>
    <t>VERSAILLES</t>
  </si>
  <si>
    <t>ud78.cftc@orange.fr</t>
  </si>
  <si>
    <t>Brigitte DESINDES</t>
  </si>
  <si>
    <t>ANTENNE CFTC DES DEUX SEVRES</t>
  </si>
  <si>
    <t xml:space="preserve">NIORT </t>
  </si>
  <si>
    <t>uid7986@cftc.fr</t>
  </si>
  <si>
    <t>Pascal CHAUVIN</t>
  </si>
  <si>
    <t>UD CFTC DE LA SOMME</t>
  </si>
  <si>
    <t>AMIENS</t>
  </si>
  <si>
    <t>www.cftc-hdf.fr</t>
  </si>
  <si>
    <t>CTFC80@wanadoo.fr</t>
  </si>
  <si>
    <t>Philippe THEVENIAUD</t>
  </si>
  <si>
    <t>UD CFTC DU TARN</t>
  </si>
  <si>
    <t>ALBI</t>
  </si>
  <si>
    <t>cftc81@gmail.com</t>
  </si>
  <si>
    <t>Philippe JAMMES</t>
  </si>
  <si>
    <t>UD CFTC TARN ET GARONNE</t>
  </si>
  <si>
    <t>MONTAUBAN</t>
  </si>
  <si>
    <t>cftc.ud82@sfr.fr</t>
  </si>
  <si>
    <t>Jerome LAZARTIGUES</t>
  </si>
  <si>
    <t>UD CFTC DU VAR</t>
  </si>
  <si>
    <t>www.cftcvar.fr</t>
  </si>
  <si>
    <t>cftcvar@gmail.com</t>
  </si>
  <si>
    <t>Richard GIRAUD</t>
  </si>
  <si>
    <t>UD CFTC DU VAUCLUSE</t>
  </si>
  <si>
    <t>AVIGNON</t>
  </si>
  <si>
    <t>cftc.ud84@free.fr</t>
  </si>
  <si>
    <t>Stephane CATTIER</t>
  </si>
  <si>
    <t>UD CFTC DE LA VENDEE</t>
  </si>
  <si>
    <t>LA ROCHE SUR YON</t>
  </si>
  <si>
    <t>cftcud85@gmail.com</t>
  </si>
  <si>
    <t>Pierrick BARON</t>
  </si>
  <si>
    <t>UID CFTC DEUX SEVRES ET VIENNE</t>
  </si>
  <si>
    <t>UD CFTC DES VOSGES</t>
  </si>
  <si>
    <t>ud.cftc.88@wanadoo.fr</t>
  </si>
  <si>
    <t>Sylvie SARRAZIN</t>
  </si>
  <si>
    <t>UD CFTC DE L'YONNE</t>
  </si>
  <si>
    <t>AUXERRE</t>
  </si>
  <si>
    <t>www.cftc-89.fr</t>
  </si>
  <si>
    <t>syndicatcftcyonne@free.fr</t>
  </si>
  <si>
    <t>Michel AUBERT</t>
  </si>
  <si>
    <t>UD CFTC TERRITOIRE DE BELFORT</t>
  </si>
  <si>
    <t xml:space="preserve">BELFORT </t>
  </si>
  <si>
    <t>UD90@CFTC.FR</t>
  </si>
  <si>
    <t>Christian BOETSCH</t>
  </si>
  <si>
    <t>UD CFTC DE L ESSONNE</t>
  </si>
  <si>
    <t>udcftc91@wanadoo.fr</t>
  </si>
  <si>
    <t>Gualdino PIRES</t>
  </si>
  <si>
    <t>UD CFTC DES HAUTS DE SEINE</t>
  </si>
  <si>
    <t>PUTEAUX LA DEFENSE 8</t>
  </si>
  <si>
    <t>www.cftc-92.fr/</t>
  </si>
  <si>
    <t>contact@cftc92.fr</t>
  </si>
  <si>
    <t>Louis DUVAUX</t>
  </si>
  <si>
    <t>UD CFTC DE SEINE ST DENIS</t>
  </si>
  <si>
    <t>udcftc93@wanadoo.fr</t>
  </si>
  <si>
    <t>Stephane GAUTHERIN</t>
  </si>
  <si>
    <t>UD CFTC DU VAL DE MARNE</t>
  </si>
  <si>
    <t>standardcftc94@wanadoo.fr</t>
  </si>
  <si>
    <t>Gerard LANGET</t>
  </si>
  <si>
    <t>UR CFTC DE LA GUADELOUPE</t>
  </si>
  <si>
    <t>LES ABYMES</t>
  </si>
  <si>
    <t>cftc-postelecom.guadeloupe@wanadoo.fr</t>
  </si>
  <si>
    <t xml:space="preserve">Marie-Claude ONESTAS </t>
  </si>
  <si>
    <t>URS CFTC MARTINIQUE</t>
  </si>
  <si>
    <t>FORT DE FRANCE</t>
  </si>
  <si>
    <t>cftc972@wanadoo.fr</t>
  </si>
  <si>
    <t>Roger ELIO</t>
  </si>
  <si>
    <t>UR CFTC GUYANE</t>
  </si>
  <si>
    <t>CAYENNE</t>
  </si>
  <si>
    <t>www.cftc-guyane.fr</t>
  </si>
  <si>
    <t>contact@cftc-guyane.fr</t>
  </si>
  <si>
    <t>Patrick CHRISTOPHE</t>
  </si>
  <si>
    <t>URS CFTC DE LA REUNION</t>
  </si>
  <si>
    <t>ST DENIS ILE DE LA REUNION</t>
  </si>
  <si>
    <t>cftc-reunion@wanadoo.fr</t>
  </si>
  <si>
    <t xml:space="preserve">Paul JUNOT </t>
  </si>
  <si>
    <t>UD  CFTC ST PIERRE ET MIQUELON</t>
  </si>
  <si>
    <t>ST PIERRE</t>
  </si>
  <si>
    <t>cormierjac@yahoo.fr</t>
  </si>
  <si>
    <t xml:space="preserve">Jacqueline ANDRE </t>
  </si>
  <si>
    <t>Solidaires 01</t>
  </si>
  <si>
    <t>Chemin du Dépôt </t>
  </si>
  <si>
    <t>01500 </t>
  </si>
  <si>
    <t>06 28 22 96 90</t>
  </si>
  <si>
    <t>solidaires.ain@free.fr</t>
  </si>
  <si>
    <t>Solidaires 02</t>
  </si>
  <si>
    <t>07 82 29 69 44</t>
  </si>
  <si>
    <t>solidaires02@wanadoo.fr</t>
  </si>
  <si>
    <t>Solidaires 03</t>
  </si>
  <si>
    <t>2 rue des Conches </t>
  </si>
  <si>
    <t>06 12 15 24 36</t>
  </si>
  <si>
    <t>contact@solidaires03.org</t>
  </si>
  <si>
    <t>Solidaires 04</t>
  </si>
  <si>
    <t>04 86 49 11 91</t>
  </si>
  <si>
    <t>solidaires04@sfr.fr</t>
  </si>
  <si>
    <t>Solidaires 05</t>
  </si>
  <si>
    <t>06 17 96 46 31</t>
  </si>
  <si>
    <t>solidaires-05@orange.fr</t>
  </si>
  <si>
    <t>Solidaires 06</t>
  </si>
  <si>
    <t>28 avenue Giacobi </t>
  </si>
  <si>
    <t>06 62 31 28 77</t>
  </si>
  <si>
    <t>solidaires.06@laposte.net</t>
  </si>
  <si>
    <t>Solidaires 07</t>
  </si>
  <si>
    <t>04 75 36 08 90</t>
  </si>
  <si>
    <t>solidaires07-26@framalistes.org</t>
  </si>
  <si>
    <t>Solidaires 08</t>
  </si>
  <si>
    <t>08000 </t>
  </si>
  <si>
    <t>06 95 56 68 21</t>
  </si>
  <si>
    <t>solidaires08@free.fr</t>
  </si>
  <si>
    <t>Solidaires 09</t>
  </si>
  <si>
    <t>09003 </t>
  </si>
  <si>
    <t>solidaires09.over-blog.com/</t>
  </si>
  <si>
    <t>06 22 64 46 11</t>
  </si>
  <si>
    <t>solidaires09@free.fr</t>
  </si>
  <si>
    <t>Solidaires 10</t>
  </si>
  <si>
    <t>03 25 70 88 12</t>
  </si>
  <si>
    <t>sudposte10@gmail.com</t>
  </si>
  <si>
    <t>Solidaires 11</t>
  </si>
  <si>
    <t>14 bd Jean Jaurès - École Jean Jaurès 2e étage</t>
  </si>
  <si>
    <t>06 70 76 95 79</t>
  </si>
  <si>
    <t>marijopereira@aol.com</t>
  </si>
  <si>
    <t>Solidaires 12</t>
  </si>
  <si>
    <t>100 avenue de Toulouse</t>
  </si>
  <si>
    <t>05 65 75 99 96</t>
  </si>
  <si>
    <t>solidaires12@orange.fr</t>
  </si>
  <si>
    <t>Solidaires 13</t>
  </si>
  <si>
    <t>www.solidaires13.org</t>
  </si>
  <si>
    <t>04 91 91 90 53</t>
  </si>
  <si>
    <t>solidaires.13@orange.fr</t>
  </si>
  <si>
    <t>Solidaires 14</t>
  </si>
  <si>
    <t>02 31 24 23 36</t>
  </si>
  <si>
    <t>solidaires.calvados@solidaires14.org</t>
  </si>
  <si>
    <t>Solidaires 15</t>
  </si>
  <si>
    <t>04 71 48 61 44</t>
  </si>
  <si>
    <t>solidaires.cantal@laposte.net</t>
  </si>
  <si>
    <t>Solidaires 16</t>
  </si>
  <si>
    <t>05 45 93 15 42</t>
  </si>
  <si>
    <t>solidaires16@wanadoo.fr</t>
  </si>
  <si>
    <t>Solidaires 17</t>
  </si>
  <si>
    <t>07 81 20 71 90</t>
  </si>
  <si>
    <t>solidaires.saintes@laposte.net</t>
  </si>
  <si>
    <t>Solidaires 18</t>
  </si>
  <si>
    <t>02 48 50 32 37</t>
  </si>
  <si>
    <t>solidaires18@orange.fr</t>
  </si>
  <si>
    <t>Solidaires 19</t>
  </si>
  <si>
    <t>05 19 07 12 58</t>
  </si>
  <si>
    <t>solidaires.correze@free.fr</t>
  </si>
  <si>
    <t>Solidaires 21</t>
  </si>
  <si>
    <t>6 bis rue Pierre Curie</t>
  </si>
  <si>
    <t>www.solidaires21.fr</t>
  </si>
  <si>
    <t>03 80 38 17 33</t>
  </si>
  <si>
    <t>contact@solidaires21.fr</t>
  </si>
  <si>
    <t>Solidaires 22</t>
  </si>
  <si>
    <t>02 96 33 50 89</t>
  </si>
  <si>
    <t>solidaires22@orange.fr</t>
  </si>
  <si>
    <t>Solidaires 23</t>
  </si>
  <si>
    <t>06 87 01 33 19</t>
  </si>
  <si>
    <t>charles.bertheau@libertysurf.fr</t>
  </si>
  <si>
    <t>Solidaires 24</t>
  </si>
  <si>
    <t>05 53 53 52 34</t>
  </si>
  <si>
    <t>solidaires24@laposte.net</t>
  </si>
  <si>
    <t>Solidaires 25</t>
  </si>
  <si>
    <t>03 81 81 80 30</t>
  </si>
  <si>
    <t>unionsolidaires25@orange.fr</t>
  </si>
  <si>
    <t>Solidaires 26</t>
  </si>
  <si>
    <t>04 75 56 24 29</t>
  </si>
  <si>
    <t>solidaires0726@no-log.org</t>
  </si>
  <si>
    <t>Solidaires 27</t>
  </si>
  <si>
    <t>www.solidaires27.org</t>
  </si>
  <si>
    <t>09 50 50 86 15</t>
  </si>
  <si>
    <t>solidaires27@gmail.com</t>
  </si>
  <si>
    <t>Solidaires 28</t>
  </si>
  <si>
    <t>02 37 18 70 99</t>
  </si>
  <si>
    <t>solidairesfinancespubliques.ddfip28@dgfip.finances.gouv.fr</t>
  </si>
  <si>
    <t>Solidaires 29</t>
  </si>
  <si>
    <t>02 98 33 14 10</t>
  </si>
  <si>
    <t>contact@solidaires29.infini.fr</t>
  </si>
  <si>
    <t>Solidaires 30</t>
  </si>
  <si>
    <t>04 66 36 86 70</t>
  </si>
  <si>
    <t>bureausolidaires30@outlook.fr</t>
  </si>
  <si>
    <t>Solidaires 31</t>
  </si>
  <si>
    <t>www.solidaires31.fr</t>
  </si>
  <si>
    <t>05 34 60 18 88</t>
  </si>
  <si>
    <t>solidaires31@wanadoo.fr</t>
  </si>
  <si>
    <t>Solidaires 32</t>
  </si>
  <si>
    <t>06 77 79 81 29</t>
  </si>
  <si>
    <t>solidaires32@orange.fr</t>
  </si>
  <si>
    <t>Solidaires 33</t>
  </si>
  <si>
    <t>www.solidaires33.fr</t>
  </si>
  <si>
    <t>07 86 07 33 87</t>
  </si>
  <si>
    <t>solidaires33@wanadoo.fr</t>
  </si>
  <si>
    <t>Solidaires 34</t>
  </si>
  <si>
    <t>23 rue Lakanal</t>
  </si>
  <si>
    <t>www.solidaires34.org</t>
  </si>
  <si>
    <t>06 77 11 61 78</t>
  </si>
  <si>
    <t>solidaires34@wanadoo.fr</t>
  </si>
  <si>
    <t>Solidaires 35</t>
  </si>
  <si>
    <t>5 rue de Lorraine</t>
  </si>
  <si>
    <t>solidaires35.free.fr</t>
  </si>
  <si>
    <t>09 53 77 57 22</t>
  </si>
  <si>
    <t>solidaires35@free.fr</t>
  </si>
  <si>
    <t>Solidaires 36</t>
  </si>
  <si>
    <t>12 rue du Colombier</t>
  </si>
  <si>
    <t>02 54 22 17 06</t>
  </si>
  <si>
    <t>solidaires36@gmail.com</t>
  </si>
  <si>
    <t>Solidaires 37</t>
  </si>
  <si>
    <t>www.solidaires37.org</t>
  </si>
  <si>
    <t>02 47 28 39 94</t>
  </si>
  <si>
    <t>solidaires37@orange.fr</t>
  </si>
  <si>
    <t>Solidaires 38</t>
  </si>
  <si>
    <t>12 bis rue des Trembles</t>
  </si>
  <si>
    <t>04 76 22 00 15</t>
  </si>
  <si>
    <t>solidaires.isere@orange.fr</t>
  </si>
  <si>
    <t>Solidaires 39</t>
  </si>
  <si>
    <t>48 rue du commerce</t>
  </si>
  <si>
    <t>solidairesjura.blogspot.com</t>
  </si>
  <si>
    <t>solidaires.jura@gmail.com</t>
  </si>
  <si>
    <t>Solidaires 40</t>
  </si>
  <si>
    <t>06 73 57 38 16</t>
  </si>
  <si>
    <t>zurma@sfr.fr</t>
  </si>
  <si>
    <t>Solidaires 41</t>
  </si>
  <si>
    <t>35/37 avenue de l’Europe</t>
  </si>
  <si>
    <t>02 54 74 05 67</t>
  </si>
  <si>
    <t>solidaires41@wanadoo.fr</t>
  </si>
  <si>
    <t>Solidaires 42</t>
  </si>
  <si>
    <t>20 rue Descours</t>
  </si>
  <si>
    <t>06 75 81 77 07</t>
  </si>
  <si>
    <t>solidaires.loire@gmail.com</t>
  </si>
  <si>
    <t>Solidaires 43</t>
  </si>
  <si>
    <t>04 71 09 03 28</t>
  </si>
  <si>
    <t>solidaires.sud43@orange.fr</t>
  </si>
  <si>
    <t>Solidaires 44</t>
  </si>
  <si>
    <t>9 rue Jeanne d’Arc</t>
  </si>
  <si>
    <t>02 40 89 19 08</t>
  </si>
  <si>
    <t>solidaires44@orange.fr</t>
  </si>
  <si>
    <t>Solidaires 45</t>
  </si>
  <si>
    <t>12 Cité Saint Marc</t>
  </si>
  <si>
    <t>02 38 83 72 39</t>
  </si>
  <si>
    <t>contact@solidairesloiret.org</t>
  </si>
  <si>
    <t>Solidaires 46</t>
  </si>
  <si>
    <t>12 avenue Fernand Pezet</t>
  </si>
  <si>
    <t>06 88 86 14 09</t>
  </si>
  <si>
    <t>solidaires46@sudeduc46.org</t>
  </si>
  <si>
    <t>Solidaires 47</t>
  </si>
  <si>
    <t>09 61 68 23 44</t>
  </si>
  <si>
    <t>solidaires47@laposte.net</t>
  </si>
  <si>
    <t>Solidaires 48</t>
  </si>
  <si>
    <t>C/o SUD PTT 6 bd du Soubeyran</t>
  </si>
  <si>
    <t>04 66 49 26 62</t>
  </si>
  <si>
    <t>solidaires48@wanadoo.fr</t>
  </si>
  <si>
    <t>Solidaires 49</t>
  </si>
  <si>
    <t>www.solidaires49.org</t>
  </si>
  <si>
    <t>02 41 43 19 07</t>
  </si>
  <si>
    <t>solidaires.49@wanadoo.fr</t>
  </si>
  <si>
    <t>Solidaires 50</t>
  </si>
  <si>
    <t>07 82 22 15 91</t>
  </si>
  <si>
    <t>solidaires50@wanadoo.fr</t>
  </si>
  <si>
    <t>Solidaires 51</t>
  </si>
  <si>
    <t>www.solidaires51.org</t>
  </si>
  <si>
    <t>03 26 88 41 08</t>
  </si>
  <si>
    <t>contact@solidaires51.org</t>
  </si>
  <si>
    <t>Solidaires 52</t>
  </si>
  <si>
    <t>06 74 77 10 28</t>
  </si>
  <si>
    <t>solidaires52@gmail.com</t>
  </si>
  <si>
    <t>Solidaires 53</t>
  </si>
  <si>
    <t>02 43 49 08 49</t>
  </si>
  <si>
    <t>us.solidaires53@orange.fr</t>
  </si>
  <si>
    <t>Solidaires 54</t>
  </si>
  <si>
    <t>4 rue de Phalsbourg</t>
  </si>
  <si>
    <t>03 83 35 01 48</t>
  </si>
  <si>
    <t>solidaires54@gmail.com</t>
  </si>
  <si>
    <t>Solidaires 55</t>
  </si>
  <si>
    <t>06 79 37 53 27</t>
  </si>
  <si>
    <t>jeanlouis.baraud@neuf.fr</t>
  </si>
  <si>
    <t>Solidaires 56</t>
  </si>
  <si>
    <t>81 bd Cosmao Dumanoir</t>
  </si>
  <si>
    <t>02 97 88 10 23</t>
  </si>
  <si>
    <t>solidaires.56@orange.fr</t>
  </si>
  <si>
    <t>Solidaires 57</t>
  </si>
  <si>
    <t>C/O SUD PTT 4 rue Thomas Edison BP 55012</t>
  </si>
  <si>
    <t>06 81 19 69 29</t>
  </si>
  <si>
    <t>solidaires.moselle@gmail.com</t>
  </si>
  <si>
    <t>Solidaires 58</t>
  </si>
  <si>
    <t>03 86 23 18 24</t>
  </si>
  <si>
    <t>solidaires58@orange.fr</t>
  </si>
  <si>
    <t>Solidaires 59</t>
  </si>
  <si>
    <t>03 20 48 64 37</t>
  </si>
  <si>
    <t>solidaires59@gmail.com</t>
  </si>
  <si>
    <t>Solidaires 60</t>
  </si>
  <si>
    <t>BP n° 60010</t>
  </si>
  <si>
    <t>www.solidaires60.org</t>
  </si>
  <si>
    <t>06 68 28 25 58</t>
  </si>
  <si>
    <t>solidaires60@gmail.com</t>
  </si>
  <si>
    <t>Solidaires 61</t>
  </si>
  <si>
    <t>5 bd Carnot</t>
  </si>
  <si>
    <t>02 33 35 60 60</t>
  </si>
  <si>
    <t>sudptt61@wanadoo.fr</t>
  </si>
  <si>
    <t>Solidaires 62</t>
  </si>
  <si>
    <t>71 bis rue Roger Salengro</t>
  </si>
  <si>
    <t>03 21 48 59 62</t>
  </si>
  <si>
    <t>solidaires62@gmail.com</t>
  </si>
  <si>
    <t>Solidaires 63</t>
  </si>
  <si>
    <t>04 73 31 38 01</t>
  </si>
  <si>
    <t>contact@solidaires-auvergne.org</t>
  </si>
  <si>
    <t>Solidaires 64</t>
  </si>
  <si>
    <t>C/o SUD TELECOM 9 rue Pierre Brosselette</t>
  </si>
  <si>
    <t>solidaires.64.over-blog.com</t>
  </si>
  <si>
    <t>06 31 60 71 80</t>
  </si>
  <si>
    <t>syndicat.solidaires.64@gmail.com</t>
  </si>
  <si>
    <t>Solidaires 65</t>
  </si>
  <si>
    <t>Résidence « Les terrasses » 31 rue de la Verrerie</t>
  </si>
  <si>
    <t>05 62 44 83 03</t>
  </si>
  <si>
    <t>solidaires65@wanadoo.fr</t>
  </si>
  <si>
    <t>Solidaires 66</t>
  </si>
  <si>
    <t>4 bis avenue Marcelin Albert</t>
  </si>
  <si>
    <t>04 68 28 87 23</t>
  </si>
  <si>
    <t>solidaires66@gmail.com</t>
  </si>
  <si>
    <t>Solidaires 67</t>
  </si>
  <si>
    <t>03 67 15 28 80</t>
  </si>
  <si>
    <t>solidairesalsace@gmail.com</t>
  </si>
  <si>
    <t>Solidaires 68</t>
  </si>
  <si>
    <t>Solidaires 69</t>
  </si>
  <si>
    <t>125 rue Garibaldi</t>
  </si>
  <si>
    <t>www.solidairesrhone.org</t>
  </si>
  <si>
    <t>04 78 62 71 17</t>
  </si>
  <si>
    <t>contact@solidairesrhone.org</t>
  </si>
  <si>
    <t>Solidaires 70</t>
  </si>
  <si>
    <t>06 45 11 45 92</t>
  </si>
  <si>
    <t>christine.roussel@haute-saone.gouv.fr</t>
  </si>
  <si>
    <t>Solidaires 71</t>
  </si>
  <si>
    <t>03 85 46 17 95</t>
  </si>
  <si>
    <t>solidaires71@orange.fr</t>
  </si>
  <si>
    <t>Solidaires 72</t>
  </si>
  <si>
    <t>02 43 24 48 37</t>
  </si>
  <si>
    <t>g10solidaires72@wanadoo.fr</t>
  </si>
  <si>
    <t>Solidaires 73</t>
  </si>
  <si>
    <t>44 rue Charles Montreuil Bat l’Axiome Montée B</t>
  </si>
  <si>
    <t>04 79 71 63 88</t>
  </si>
  <si>
    <t>solidaires73@orange.fr</t>
  </si>
  <si>
    <t>Solidaires 74</t>
  </si>
  <si>
    <t>68 avenue de Genève</t>
  </si>
  <si>
    <t>04 50 45 68 64</t>
  </si>
  <si>
    <t>solidaires.74@wanadoo.fr</t>
  </si>
  <si>
    <t>Solidaires 75</t>
  </si>
  <si>
    <t>solidairesparis.org</t>
  </si>
  <si>
    <t>01 40 18 79 99</t>
  </si>
  <si>
    <t>solidaires-paris@wanadoo.fr</t>
  </si>
  <si>
    <t>Solidaires 76</t>
  </si>
  <si>
    <t>8 rue de la Savonnerie</t>
  </si>
  <si>
    <t>02 35 72 62 99</t>
  </si>
  <si>
    <t>solidaires.76@wanadoo.fr</t>
  </si>
  <si>
    <t>Solidaires 77</t>
  </si>
  <si>
    <t>C/o SUD PTT - Rue d’Egrefins BP 584</t>
  </si>
  <si>
    <t>09 63 22 04 32</t>
  </si>
  <si>
    <t>solidaires77@orange.fr</t>
  </si>
  <si>
    <t>Solidaires 78</t>
  </si>
  <si>
    <t>140 avenue du Maréchal Leclerc</t>
  </si>
  <si>
    <t>www.solidaires78.ouvaton.org</t>
  </si>
  <si>
    <t>01 39 08 06 91</t>
  </si>
  <si>
    <t>solidaires78@wanadoo.fr</t>
  </si>
  <si>
    <t>Solidaires 79</t>
  </si>
  <si>
    <t>21 b rue Edmond Proust</t>
  </si>
  <si>
    <t>05 16 81 55 68</t>
  </si>
  <si>
    <t>solidaires79@mailoo.org</t>
  </si>
  <si>
    <t>Solidaires 80</t>
  </si>
  <si>
    <t>3/5 rue Jean Godris</t>
  </si>
  <si>
    <t>06 45 75 16 26</t>
  </si>
  <si>
    <t>solidaires80@gmail.com</t>
  </si>
  <si>
    <t>Solidaires 81</t>
  </si>
  <si>
    <t>59 rue Raymond Sommer</t>
  </si>
  <si>
    <t>06 70 87 71 68</t>
  </si>
  <si>
    <t>solidairestarn@gmail.com</t>
  </si>
  <si>
    <t>Solidaires 82</t>
  </si>
  <si>
    <t>11 rue Bessieres</t>
  </si>
  <si>
    <t>07 87 32 76 64</t>
  </si>
  <si>
    <t>solidaires82@laposte.net</t>
  </si>
  <si>
    <t>Solidaires 83</t>
  </si>
  <si>
    <t>www.solidaires83.org</t>
  </si>
  <si>
    <t>04 94 21 81 89</t>
  </si>
  <si>
    <t>contact@solidaires83.org</t>
  </si>
  <si>
    <t>Solidaires 84</t>
  </si>
  <si>
    <t>26 rue grande Fusterie</t>
  </si>
  <si>
    <t>solidaires-paca.org</t>
  </si>
  <si>
    <t>09 82 29 74 92</t>
  </si>
  <si>
    <t>solidaires84@riseup.net</t>
  </si>
  <si>
    <t>Solidaires 85</t>
  </si>
  <si>
    <t>02 51 47 95 67</t>
  </si>
  <si>
    <t>us.solidaires85@gmail.com</t>
  </si>
  <si>
    <t>Solidaires 86</t>
  </si>
  <si>
    <t>20 rue Blaise Pascal</t>
  </si>
  <si>
    <t>05 49 88 77 77</t>
  </si>
  <si>
    <t>contact@solidaires86.ouvaton.org</t>
  </si>
  <si>
    <t>Solidaires 87</t>
  </si>
  <si>
    <t>C/O SUD PTT 19 avenue du Général Leclerc</t>
  </si>
  <si>
    <t>05 55 77 99 79</t>
  </si>
  <si>
    <t>solidaires87@orange.fr</t>
  </si>
  <si>
    <t>Solidaires 88</t>
  </si>
  <si>
    <t>03 29 82 05 98</t>
  </si>
  <si>
    <t>solidaires88@gmail.com</t>
  </si>
  <si>
    <t>Solidaires 89</t>
  </si>
  <si>
    <t>2 avenue Courbet</t>
  </si>
  <si>
    <t>www.solidaires89.org</t>
  </si>
  <si>
    <t>03 86 33 20 77</t>
  </si>
  <si>
    <t>solidaires89820@orange.fr</t>
  </si>
  <si>
    <t>Solidaires 90</t>
  </si>
  <si>
    <t>Maison du Peuple Place de la résistance</t>
  </si>
  <si>
    <t>03 84 21 50 62</t>
  </si>
  <si>
    <t>solidaires.nfc@orange.fr</t>
  </si>
  <si>
    <t>Solidaires 91</t>
  </si>
  <si>
    <t>01 60 77 87 95</t>
  </si>
  <si>
    <t>solidaires91@free.fr</t>
  </si>
  <si>
    <t>Solidaires 92</t>
  </si>
  <si>
    <t>51 rue Jean Bonal</t>
  </si>
  <si>
    <t>01 42 42 71 82</t>
  </si>
  <si>
    <t>solidaires92@gmail.com</t>
  </si>
  <si>
    <t>Solidaires 93</t>
  </si>
  <si>
    <t>01 55 84 41 33</t>
  </si>
  <si>
    <t>contact@solidaires93.org</t>
  </si>
  <si>
    <t>Solidaires 94</t>
  </si>
  <si>
    <t>solidaires94.overblog.com</t>
  </si>
  <si>
    <t>01 43 77 06 42</t>
  </si>
  <si>
    <t>solidaires94@orange.fr</t>
  </si>
  <si>
    <t>Solidaires 95</t>
  </si>
  <si>
    <t>01 30 31 94 29</t>
  </si>
  <si>
    <t>solidaires95@ouvaton.org</t>
  </si>
  <si>
    <t>Solidaires Guadeloupe</t>
  </si>
  <si>
    <t>BP 348</t>
  </si>
  <si>
    <t>06 90 81 83 19</t>
  </si>
  <si>
    <t>solidaires-guadeloupe@hotmail.com</t>
  </si>
  <si>
    <t>Solidaires Martinique</t>
  </si>
  <si>
    <t>Hotel des Finances – Rte de Cluny – BP 605</t>
  </si>
  <si>
    <t>06 96 28 52 36</t>
  </si>
  <si>
    <t>unionsolidaires972@gmail.com</t>
  </si>
  <si>
    <t>Solidaires Guyane</t>
  </si>
  <si>
    <t>3 cité des Castors sous le Vent</t>
  </si>
  <si>
    <t>05 94 28 14 55</t>
  </si>
  <si>
    <t>solidaires.guyane@laposte.net</t>
  </si>
  <si>
    <t>Solidaires Réunion</t>
  </si>
  <si>
    <t>1 rue Champ Fleuri</t>
  </si>
  <si>
    <t>06 92 23 53 94</t>
  </si>
  <si>
    <t>solidaires.reunion@gmail.com</t>
  </si>
  <si>
    <t>Solidaires Mayotte</t>
  </si>
  <si>
    <t>54 rue Dahilou route Mandzarosowa</t>
  </si>
  <si>
    <t>06 65 76 50 03</t>
  </si>
  <si>
    <t>union.syndicale.solidaires976@gmail.com</t>
  </si>
  <si>
    <t>UD CGT 01</t>
  </si>
  <si>
    <t>04 74 22 16 48</t>
  </si>
  <si>
    <t>UD CGT 02</t>
  </si>
  <si>
    <t>SAINT QUENTIN</t>
  </si>
  <si>
    <t>03 23 62 31 17</t>
  </si>
  <si>
    <t>UD CGT 03</t>
  </si>
  <si>
    <t>MONTLUCON</t>
  </si>
  <si>
    <t>04 70 28 07 78</t>
  </si>
  <si>
    <t>UD CGT 04</t>
  </si>
  <si>
    <t>04 92 36 62 00</t>
  </si>
  <si>
    <t>UD CGT 05</t>
  </si>
  <si>
    <t>04 92 51 40 06</t>
  </si>
  <si>
    <t>UD CGT 06</t>
  </si>
  <si>
    <t>06300</t>
  </si>
  <si>
    <t>04 92 47 71 10</t>
  </si>
  <si>
    <t>UD CGT 07</t>
  </si>
  <si>
    <t>07004</t>
  </si>
  <si>
    <t>04 75 66 76 66</t>
  </si>
  <si>
    <t>UD CGT 08</t>
  </si>
  <si>
    <t>03 24 33 27 87</t>
  </si>
  <si>
    <t>UD CGT 09</t>
  </si>
  <si>
    <t>05 34 01 35 45</t>
  </si>
  <si>
    <t>UD CGT 10</t>
  </si>
  <si>
    <t>10000</t>
  </si>
  <si>
    <t>03 25 73 38 47</t>
  </si>
  <si>
    <t>UD CGT 11</t>
  </si>
  <si>
    <t>11000</t>
  </si>
  <si>
    <t>04 68 11 20 80</t>
  </si>
  <si>
    <t>UD CGT 12</t>
  </si>
  <si>
    <t>12008</t>
  </si>
  <si>
    <t>05 65 68 22 30</t>
  </si>
  <si>
    <t>UD CGT 13</t>
  </si>
  <si>
    <t>13331</t>
  </si>
  <si>
    <t>04 91 64 70 88</t>
  </si>
  <si>
    <t>UD CGT 14</t>
  </si>
  <si>
    <t>14300</t>
  </si>
  <si>
    <t>02 31 83 68 25</t>
  </si>
  <si>
    <t>UD CGT 15</t>
  </si>
  <si>
    <t>04 71 48 27 89</t>
  </si>
  <si>
    <t>UD CGT 16</t>
  </si>
  <si>
    <t>05 45 38 11 48</t>
  </si>
  <si>
    <t>UD CGT 17</t>
  </si>
  <si>
    <t>17000</t>
  </si>
  <si>
    <t>05 46 41 63 33</t>
  </si>
  <si>
    <t>UD CGT 18</t>
  </si>
  <si>
    <t>02 48 21 24 79</t>
  </si>
  <si>
    <t>UD CGT 19</t>
  </si>
  <si>
    <t>19000</t>
  </si>
  <si>
    <t>TULLE</t>
  </si>
  <si>
    <t>05 55 20 03 28</t>
  </si>
  <si>
    <t>UD CGT 2A</t>
  </si>
  <si>
    <t>20189</t>
  </si>
  <si>
    <t>04 95 10 50 70</t>
  </si>
  <si>
    <t>UD CGT 2B</t>
  </si>
  <si>
    <t>20200</t>
  </si>
  <si>
    <t>BASTIA</t>
  </si>
  <si>
    <t>04 95 31 71 98</t>
  </si>
  <si>
    <t>UD CGT 21</t>
  </si>
  <si>
    <t>03 80 67 62 40</t>
  </si>
  <si>
    <t>UD CGT 22</t>
  </si>
  <si>
    <t>75-77 rue Théodule Ribot</t>
  </si>
  <si>
    <t>22015</t>
  </si>
  <si>
    <t>02 96 68 40 60</t>
  </si>
  <si>
    <t>UD CGT 23</t>
  </si>
  <si>
    <t>23001</t>
  </si>
  <si>
    <t>05 55 52 06 46</t>
  </si>
  <si>
    <t>UD CGT 24</t>
  </si>
  <si>
    <t>05 53 35 53 80</t>
  </si>
  <si>
    <t>UD CGT 25</t>
  </si>
  <si>
    <t>03 81 81 31 34</t>
  </si>
  <si>
    <t>UD CGT 26</t>
  </si>
  <si>
    <t>04 75 56 68 68</t>
  </si>
  <si>
    <t>UD CGT 27</t>
  </si>
  <si>
    <t>17 ter rue de la côte blanche</t>
  </si>
  <si>
    <t>02 32 26 01 90</t>
  </si>
  <si>
    <t>UD CGT 28</t>
  </si>
  <si>
    <t>02 37 28 39 98</t>
  </si>
  <si>
    <t>UD CGT 29</t>
  </si>
  <si>
    <t>29283</t>
  </si>
  <si>
    <t>02 98 44 37 55</t>
  </si>
  <si>
    <t>UD CGT 30</t>
  </si>
  <si>
    <t>30900</t>
  </si>
  <si>
    <t>04 66 28 72 87</t>
  </si>
  <si>
    <t>UD CGT 31</t>
  </si>
  <si>
    <t>31070</t>
  </si>
  <si>
    <t>05 61 21 53 75</t>
  </si>
  <si>
    <t>UD CGT 32</t>
  </si>
  <si>
    <t>UD CGT 33</t>
  </si>
  <si>
    <t>33075</t>
  </si>
  <si>
    <t>05 57 22 71 40</t>
  </si>
  <si>
    <t>UD CGT 34</t>
  </si>
  <si>
    <t>04 67 15 91 67</t>
  </si>
  <si>
    <t>UD CGT 35</t>
  </si>
  <si>
    <t>35208</t>
  </si>
  <si>
    <t>02 99 79 44 47</t>
  </si>
  <si>
    <t>UD CGT 36</t>
  </si>
  <si>
    <t>02 54 34 09 84</t>
  </si>
  <si>
    <t>UD CGT 37</t>
  </si>
  <si>
    <t>BP 60425</t>
  </si>
  <si>
    <t>37174</t>
  </si>
  <si>
    <t>02 47 38 53 81</t>
  </si>
  <si>
    <t>UD CGT 38</t>
  </si>
  <si>
    <t>04 76 09 65 54</t>
  </si>
  <si>
    <t>UD CGT 39</t>
  </si>
  <si>
    <t>39000</t>
  </si>
  <si>
    <t>03 84 24 43 65</t>
  </si>
  <si>
    <t>UD CGT 40</t>
  </si>
  <si>
    <t>97 Place de la Caserne Bosquet BP 114</t>
  </si>
  <si>
    <t>40000</t>
  </si>
  <si>
    <t>MONT DE MARSAN</t>
  </si>
  <si>
    <t>05 58 06 50 70</t>
  </si>
  <si>
    <t>UD CGT 41</t>
  </si>
  <si>
    <t>41010</t>
  </si>
  <si>
    <t>02 54 45 48 08</t>
  </si>
  <si>
    <t>UD CGT 42</t>
  </si>
  <si>
    <t>04 77 49 24 92</t>
  </si>
  <si>
    <t>UD CGT 43</t>
  </si>
  <si>
    <t>04 71 05 51 21</t>
  </si>
  <si>
    <t>UD CGT 44</t>
  </si>
  <si>
    <t>44276</t>
  </si>
  <si>
    <t>02 28 08 29 80</t>
  </si>
  <si>
    <t>UD CGT 45</t>
  </si>
  <si>
    <t>02 38 62 52 22</t>
  </si>
  <si>
    <t>UD CGT 46</t>
  </si>
  <si>
    <t>05 65 35 08 56</t>
  </si>
  <si>
    <t>UD CGT 47</t>
  </si>
  <si>
    <t>47000</t>
  </si>
  <si>
    <t>05 64 25 01 01</t>
  </si>
  <si>
    <t>UD CGT 48</t>
  </si>
  <si>
    <t>04 66 65 06 21</t>
  </si>
  <si>
    <t>UD CGT 49</t>
  </si>
  <si>
    <t>02 41 25 36 15</t>
  </si>
  <si>
    <t>UD CGT 50</t>
  </si>
  <si>
    <t>50107</t>
  </si>
  <si>
    <t>02 33 20 41 89</t>
  </si>
  <si>
    <t>UD CGT 51</t>
  </si>
  <si>
    <t>51000</t>
  </si>
  <si>
    <t>03 26 88 23 04</t>
  </si>
  <si>
    <t>UD CGT 52</t>
  </si>
  <si>
    <t>52003</t>
  </si>
  <si>
    <t>03 25 32 56 40</t>
  </si>
  <si>
    <t>UD CGT 53</t>
  </si>
  <si>
    <t>02 43 53 20 73</t>
  </si>
  <si>
    <t>UD CGT 54</t>
  </si>
  <si>
    <t>03 83 32 37 58</t>
  </si>
  <si>
    <t>UD CGT 55</t>
  </si>
  <si>
    <t>55001</t>
  </si>
  <si>
    <t>03 29 45 05 23</t>
  </si>
  <si>
    <t>UD CGT 56</t>
  </si>
  <si>
    <t>56100</t>
  </si>
  <si>
    <t>LORIENT</t>
  </si>
  <si>
    <t>02 97 37 67 87</t>
  </si>
  <si>
    <t>UD CGT 57</t>
  </si>
  <si>
    <t>57054</t>
  </si>
  <si>
    <t>03 88 36 18 85</t>
  </si>
  <si>
    <t>UD CGT 58</t>
  </si>
  <si>
    <t>2 Bd PIERRE DE COUBERTIN - BP 726</t>
  </si>
  <si>
    <t>58007</t>
  </si>
  <si>
    <t>03 86 71 90 90</t>
  </si>
  <si>
    <t>UD CGT 59</t>
  </si>
  <si>
    <t>59030</t>
  </si>
  <si>
    <t>03 20 62 11 62</t>
  </si>
  <si>
    <t>UD CGT 60</t>
  </si>
  <si>
    <t>03 44 55 01 57</t>
  </si>
  <si>
    <t>UD CGT 61</t>
  </si>
  <si>
    <t>61000</t>
  </si>
  <si>
    <t>ALENCON</t>
  </si>
  <si>
    <t>02 33 26 00 21</t>
  </si>
  <si>
    <t>UD CGT 62</t>
  </si>
  <si>
    <t>62203</t>
  </si>
  <si>
    <t>03 21 79 64 50</t>
  </si>
  <si>
    <t>UD CGT 63</t>
  </si>
  <si>
    <t>04 26 07 78 60</t>
  </si>
  <si>
    <t>UD CGT 64</t>
  </si>
  <si>
    <t>47 Avenue Dufau</t>
  </si>
  <si>
    <t>64000</t>
  </si>
  <si>
    <t>05 59 27 13 21</t>
  </si>
  <si>
    <t>UD CGT 65</t>
  </si>
  <si>
    <t>65000</t>
  </si>
  <si>
    <t>05 62 37 01 37</t>
  </si>
  <si>
    <t>UD CGT 66</t>
  </si>
  <si>
    <t>66026</t>
  </si>
  <si>
    <t>04 68 34 33 71</t>
  </si>
  <si>
    <t>UD CGT 67</t>
  </si>
  <si>
    <t>UD CGT 68</t>
  </si>
  <si>
    <t>03 89 59 66 20</t>
  </si>
  <si>
    <t>UD CGT 69</t>
  </si>
  <si>
    <t>215 cours Lafayette</t>
  </si>
  <si>
    <t>69006</t>
  </si>
  <si>
    <t>LYON</t>
  </si>
  <si>
    <t>04 72 75 53 53</t>
  </si>
  <si>
    <t>UD CGT 70</t>
  </si>
  <si>
    <t>70000</t>
  </si>
  <si>
    <t>VESOUL</t>
  </si>
  <si>
    <t>03 84 78 69 90</t>
  </si>
  <si>
    <t>UD CGT 71</t>
  </si>
  <si>
    <t>71200</t>
  </si>
  <si>
    <t>LE CREUSOT</t>
  </si>
  <si>
    <t>03 85 57 35 15</t>
  </si>
  <si>
    <t>UD CGT 72</t>
  </si>
  <si>
    <t>72105</t>
  </si>
  <si>
    <t>02 43 14 19 19</t>
  </si>
  <si>
    <t>UD CGT 73</t>
  </si>
  <si>
    <t>73003</t>
  </si>
  <si>
    <t>04 79 62 27 26</t>
  </si>
  <si>
    <t>UD CGT 74</t>
  </si>
  <si>
    <t>74963</t>
  </si>
  <si>
    <t>CRANGEVRIER</t>
  </si>
  <si>
    <t>04 50 67 91 64</t>
  </si>
  <si>
    <t>UD CGT 75</t>
  </si>
  <si>
    <t>75140</t>
  </si>
  <si>
    <t>01 44 78 53 31</t>
  </si>
  <si>
    <t>UD CGT 76</t>
  </si>
  <si>
    <t>189 rue Albert Dupuis</t>
  </si>
  <si>
    <t>76108</t>
  </si>
  <si>
    <t>02 35 58 88 60</t>
  </si>
  <si>
    <t>UD CGT 77</t>
  </si>
  <si>
    <t>77007</t>
  </si>
  <si>
    <t>01 64 14 26 77</t>
  </si>
  <si>
    <t>UD CGT 78</t>
  </si>
  <si>
    <t>78190</t>
  </si>
  <si>
    <t>TRAPPES</t>
  </si>
  <si>
    <t>01 30 62 81 27</t>
  </si>
  <si>
    <t>UD CGT 79</t>
  </si>
  <si>
    <t>05 49 09 02 39</t>
  </si>
  <si>
    <t>UD CGT 80</t>
  </si>
  <si>
    <t>80000</t>
  </si>
  <si>
    <t>03 22 71 28 70</t>
  </si>
  <si>
    <t>UD CGT 81</t>
  </si>
  <si>
    <t>05 63 54 03 70</t>
  </si>
  <si>
    <t>UD CGT 82</t>
  </si>
  <si>
    <t>82000</t>
  </si>
  <si>
    <t>05 63 63 07 41</t>
  </si>
  <si>
    <t>UD CGT 83</t>
  </si>
  <si>
    <t>TOULON</t>
  </si>
  <si>
    <t>04 94 18 94 50</t>
  </si>
  <si>
    <t>UD CGT 84</t>
  </si>
  <si>
    <t>84000</t>
  </si>
  <si>
    <t>04 90 80 67 27</t>
  </si>
  <si>
    <t>UD CGT 85</t>
  </si>
  <si>
    <t>85006</t>
  </si>
  <si>
    <t>02 51 62 66 22</t>
  </si>
  <si>
    <t>UD CGT 86</t>
  </si>
  <si>
    <t>86035</t>
  </si>
  <si>
    <t>05 49 60 34 70</t>
  </si>
  <si>
    <t>UD CGT 87</t>
  </si>
  <si>
    <t>05 55 34 37 39</t>
  </si>
  <si>
    <t>UD CGT 88</t>
  </si>
  <si>
    <t>88010</t>
  </si>
  <si>
    <t>03 29 82 58 81</t>
  </si>
  <si>
    <t>UD CGT 89</t>
  </si>
  <si>
    <t>89000</t>
  </si>
  <si>
    <t>03 86 51 73 77</t>
  </si>
  <si>
    <t>UD CGT 90</t>
  </si>
  <si>
    <t>90000</t>
  </si>
  <si>
    <t>BELFORT</t>
  </si>
  <si>
    <t>03 84 21 03 07</t>
  </si>
  <si>
    <t>UD CGT 91</t>
  </si>
  <si>
    <t>01 60 78 28 41</t>
  </si>
  <si>
    <t>UD CGT 92</t>
  </si>
  <si>
    <t>92000</t>
  </si>
  <si>
    <t>NANTERRE</t>
  </si>
  <si>
    <t>01 41 20 91 00</t>
  </si>
  <si>
    <t>UD CGT 93</t>
  </si>
  <si>
    <t>93000</t>
  </si>
  <si>
    <t>BOBIGNY</t>
  </si>
  <si>
    <t>01 48 96 36 32</t>
  </si>
  <si>
    <t>UD CGT 94</t>
  </si>
  <si>
    <t>01 41 94 94 00</t>
  </si>
  <si>
    <t>UD CGT 95</t>
  </si>
  <si>
    <t>95014</t>
  </si>
  <si>
    <t>01 30 32 60 22</t>
  </si>
  <si>
    <t>UD CFDT 01</t>
  </si>
  <si>
    <t>3 Impasse Alfred Chanut</t>
  </si>
  <si>
    <t>04 74 22 31 85</t>
  </si>
  <si>
    <t>ud-ain@auvergne-rhone-alpes.cfdt.fr</t>
  </si>
  <si>
    <t>UD CFDT 02</t>
  </si>
  <si>
    <t>02000</t>
  </si>
  <si>
    <t>LAON</t>
  </si>
  <si>
    <t>aisne@cfdt.fr</t>
  </si>
  <si>
    <t>UD CFDT 03</t>
  </si>
  <si>
    <t>04 73 31 90 82</t>
  </si>
  <si>
    <t>uti-auvergne@auvergne-rhone-alpes.cfdt.fr</t>
  </si>
  <si>
    <t>UD CFDT 04</t>
  </si>
  <si>
    <t>04 92 31 13 22</t>
  </si>
  <si>
    <t>alpes-provence@cfdt.fr</t>
  </si>
  <si>
    <t>UD CFDT 05</t>
  </si>
  <si>
    <t>04 92 52 16 83</t>
  </si>
  <si>
    <t>hautes-alpes@cfdt.fr</t>
  </si>
  <si>
    <t>UD CFDT 06</t>
  </si>
  <si>
    <t>12 boulevard Delfino</t>
  </si>
  <si>
    <t>04 93 26 52 32</t>
  </si>
  <si>
    <t>alpes-maritimes@cfdt.fr</t>
  </si>
  <si>
    <t>UD CFDT 07</t>
  </si>
  <si>
    <t>04 75 78 50 50</t>
  </si>
  <si>
    <t>uti-drome-ardeche@auvergne-rhone-alpes.cfdt.fr</t>
  </si>
  <si>
    <t>UD CFDT 08</t>
  </si>
  <si>
    <t>21 rue Jean-Baptiste Clément</t>
  </si>
  <si>
    <t>03 24 33 35 25</t>
  </si>
  <si>
    <t>ardennes@cfdt.fr</t>
  </si>
  <si>
    <t>UD CFDT 09</t>
  </si>
  <si>
    <t xml:space="preserve"> FOIX</t>
  </si>
  <si>
    <t>05 61 65 25 60</t>
  </si>
  <si>
    <t>ud09@occitanie.cfdt.fr</t>
  </si>
  <si>
    <t>UD CFDT 10</t>
  </si>
  <si>
    <t>03 25 73 18 20</t>
  </si>
  <si>
    <t>aube@cfdt.fr</t>
  </si>
  <si>
    <t>UD CFDT 11</t>
  </si>
  <si>
    <t>04 68 25 20 43</t>
  </si>
  <si>
    <t>ud11@occitanie.cfdt.fr</t>
  </si>
  <si>
    <t>UD CFDT 12</t>
  </si>
  <si>
    <t>23 avenue de la gineste</t>
  </si>
  <si>
    <t>05 65 78 59 98</t>
  </si>
  <si>
    <t>ud12@occitanie.cfdt.fr</t>
  </si>
  <si>
    <t>UD CFDT 13</t>
  </si>
  <si>
    <t>18 rue Sainte</t>
  </si>
  <si>
    <t>13001</t>
  </si>
  <si>
    <t>04 91 33 40 73</t>
  </si>
  <si>
    <t>bouches-rhone@cfdt.fr</t>
  </si>
  <si>
    <t>UD CFDT 14</t>
  </si>
  <si>
    <t>8 rue du Colonel Rémy</t>
  </si>
  <si>
    <t>09 62 39 42 15</t>
  </si>
  <si>
    <t>uip.plainedecaen@normandie.cfdt.fr</t>
  </si>
  <si>
    <t>UD CFDT 15</t>
  </si>
  <si>
    <t>UD CFDT 16</t>
  </si>
  <si>
    <t>ANGOULÊME</t>
  </si>
  <si>
    <t>05 45 95 18 11</t>
  </si>
  <si>
    <t>UD-charente@poitou-charentes.cfdt.fr</t>
  </si>
  <si>
    <t>UD CFDT 17</t>
  </si>
  <si>
    <t>05 46 41 15 88</t>
  </si>
  <si>
    <t>UD-charentemaritime@poitou-charentes.cfdt.fr</t>
  </si>
  <si>
    <t>UD CFDT 18</t>
  </si>
  <si>
    <t>02 48 27 51 51</t>
  </si>
  <si>
    <t>cher@centre.cfdt.fr</t>
  </si>
  <si>
    <t>UD CFDT 19</t>
  </si>
  <si>
    <t>19 rue Jean Fièyre</t>
  </si>
  <si>
    <t>19100</t>
  </si>
  <si>
    <t>BRIVE</t>
  </si>
  <si>
    <t>05 55 17 65 23</t>
  </si>
  <si>
    <t>UD-Correze@nouvelle-aquitaine.cfdt.fr</t>
  </si>
  <si>
    <t>Corse</t>
  </si>
  <si>
    <t>UD CFDT 20</t>
  </si>
  <si>
    <t>20000</t>
  </si>
  <si>
    <t>04 95 23 22 85</t>
  </si>
  <si>
    <t>corse@cfdt.fr</t>
  </si>
  <si>
    <t>UD CFDT 21</t>
  </si>
  <si>
    <t>03 80 30 46 70</t>
  </si>
  <si>
    <t>cote-or@cfdt.fr</t>
  </si>
  <si>
    <t>UD CFDT 22</t>
  </si>
  <si>
    <t>93 boulevard Edouard Prigent CS 90005</t>
  </si>
  <si>
    <t xml:space="preserve">22099 </t>
  </si>
  <si>
    <t>02 96 94 00 99</t>
  </si>
  <si>
    <t>cotesdarmor@bretagne.cfdt.fr</t>
  </si>
  <si>
    <t>UD CFDT 23</t>
  </si>
  <si>
    <t>23000</t>
  </si>
  <si>
    <t>GUERET</t>
  </si>
  <si>
    <t>05 55 52 72 03</t>
  </si>
  <si>
    <t>UD-creuse@nouvelle-aquitaine.cfdt.fr</t>
  </si>
  <si>
    <t>UD CFDT 24</t>
  </si>
  <si>
    <t>05 53 35 70 20</t>
  </si>
  <si>
    <t>UD-dordogne@nouvelle-aquitaine.cfdt.fr</t>
  </si>
  <si>
    <t>UD CFDT 25</t>
  </si>
  <si>
    <t xml:space="preserve">25047 </t>
  </si>
  <si>
    <t>03 81 85 38 48</t>
  </si>
  <si>
    <t>ud25@bfc.cfdt.fr</t>
  </si>
  <si>
    <t>UD CFDT 26</t>
  </si>
  <si>
    <t>UD CFDT 27</t>
  </si>
  <si>
    <t>17 ter rue de la Côte Blanche</t>
  </si>
  <si>
    <t>02 32 33 14 97</t>
  </si>
  <si>
    <t>uip.eure@normandie.cfdt.fr</t>
  </si>
  <si>
    <t>UD CFDT 28</t>
  </si>
  <si>
    <t>02 37 91 15 04</t>
  </si>
  <si>
    <t>eure-loir@centre.cfdt.fr</t>
  </si>
  <si>
    <t>UD CFDT 29</t>
  </si>
  <si>
    <t>9 rue de l'observatoire CS 21825</t>
  </si>
  <si>
    <t xml:space="preserve">29218 </t>
  </si>
  <si>
    <t>02 98 33 29 32</t>
  </si>
  <si>
    <t>finistere@bretagne.cfdt.fr</t>
  </si>
  <si>
    <t>UD CFDT 30</t>
  </si>
  <si>
    <t>04 66 67 58 23</t>
  </si>
  <si>
    <t>ud30@occitanie.cfdt.fr</t>
  </si>
  <si>
    <t>UD CFDT 31</t>
  </si>
  <si>
    <t xml:space="preserve">31100 </t>
  </si>
  <si>
    <t>05 61 43 65 55</t>
  </si>
  <si>
    <t>ud31@occitanie.cfdt.fr</t>
  </si>
  <si>
    <t>UD CFDT 32</t>
  </si>
  <si>
    <t>8 Quai des Marronniers</t>
  </si>
  <si>
    <t xml:space="preserve"> AUCH</t>
  </si>
  <si>
    <t>05 62 05 30 06</t>
  </si>
  <si>
    <t>ud32@occitanie.cfdt.fr</t>
  </si>
  <si>
    <t>UD CFDT 33</t>
  </si>
  <si>
    <t>05 57 81 11 11</t>
  </si>
  <si>
    <t>UD-gironde@nouvelle-aquitaine.cfdt.fr</t>
  </si>
  <si>
    <t>UD CFDT 34</t>
  </si>
  <si>
    <t>04 67 64 54 30</t>
  </si>
  <si>
    <t>ud34@occitanie.cfdt.fr</t>
  </si>
  <si>
    <t>UD CFDT 35</t>
  </si>
  <si>
    <t xml:space="preserve">35208 </t>
  </si>
  <si>
    <t>02 99 86 34 10</t>
  </si>
  <si>
    <t>illeetvilaine@bretagne.cfdt.fr</t>
  </si>
  <si>
    <t>UD CFDT 36</t>
  </si>
  <si>
    <t>02 54 34 26 45</t>
  </si>
  <si>
    <t>indre@centre.cfdt.fr</t>
  </si>
  <si>
    <t>UD CFDT 37</t>
  </si>
  <si>
    <t>02 47 36 58 58</t>
  </si>
  <si>
    <t>indre-loire@centre.cfdt.fr</t>
  </si>
  <si>
    <t>UD CFDT 38</t>
  </si>
  <si>
    <t>04 76 23 31 54</t>
  </si>
  <si>
    <t>ud-isere@auvergne-rhone-alpes.cfdt.fr</t>
  </si>
  <si>
    <t>UD CFDT 39</t>
  </si>
  <si>
    <t>76 rue Saint Désiré</t>
  </si>
  <si>
    <t>ud39@bfc.cfdt.fr</t>
  </si>
  <si>
    <t>UD CFDT 40</t>
  </si>
  <si>
    <t>3 rue des frênes Quartier du Sablar</t>
  </si>
  <si>
    <t>DAX</t>
  </si>
  <si>
    <t>05 58 74 08 06</t>
  </si>
  <si>
    <t>UD-landes@nouvelle-aquitaine.cfdt.fr</t>
  </si>
  <si>
    <t>UD CFDT 41</t>
  </si>
  <si>
    <t xml:space="preserve"> BLOIS</t>
  </si>
  <si>
    <t>02 54 43 99 01</t>
  </si>
  <si>
    <t>loir-cher@cfdt.fr</t>
  </si>
  <si>
    <t>UD CFDT 42</t>
  </si>
  <si>
    <t>14 rue du Docteur Degrenne</t>
  </si>
  <si>
    <t>LISIEUX</t>
  </si>
  <si>
    <t>02 31 62 22 24</t>
  </si>
  <si>
    <t>uip.paysdauge@normandie.cfdt.fr</t>
  </si>
  <si>
    <t>UD CFDT 43</t>
  </si>
  <si>
    <t>04 77 32 11 91</t>
  </si>
  <si>
    <t>uti-loire-haute-loire@auvergne-rhone-alpes.cfdt.fr</t>
  </si>
  <si>
    <t>UD CFDT 44</t>
  </si>
  <si>
    <t xml:space="preserve">44296 </t>
  </si>
  <si>
    <t>02 51 83 29 00</t>
  </si>
  <si>
    <t>loire-atlantique@paysdelaloire.cfdt.fr</t>
  </si>
  <si>
    <t>UD CFDT 45</t>
  </si>
  <si>
    <t>02 38 22 38 40</t>
  </si>
  <si>
    <t>loiret@centre.cfdt.fr</t>
  </si>
  <si>
    <t>UD CFDT 46</t>
  </si>
  <si>
    <t>05 65 35 55 03</t>
  </si>
  <si>
    <t>ud46@occitanie.cfdt.fr</t>
  </si>
  <si>
    <t>UD CFDT 47</t>
  </si>
  <si>
    <t>rue des frères Magen</t>
  </si>
  <si>
    <t>05 53 66 39 90</t>
  </si>
  <si>
    <t>UD-lot-garonne@nouvelle-aquitaine.cfdt.fr</t>
  </si>
  <si>
    <t>UD CFDT 48</t>
  </si>
  <si>
    <t>7 Rue Charles Morel Espace Jean Jaurès</t>
  </si>
  <si>
    <t>04 66 65 09 16</t>
  </si>
  <si>
    <t>ud48@occitanie.cfdt.fr</t>
  </si>
  <si>
    <t>UD CFDT 49</t>
  </si>
  <si>
    <t>02 41 24 40 00</t>
  </si>
  <si>
    <t>maine-loire@paysdelaloire.cfdt.fr</t>
  </si>
  <si>
    <t>UD CFDT 50</t>
  </si>
  <si>
    <t>Rue Léon Deries BP 545</t>
  </si>
  <si>
    <t xml:space="preserve">50015 </t>
  </si>
  <si>
    <t>SAINT-LÔ</t>
  </si>
  <si>
    <t>02 33 57 42 17</t>
  </si>
  <si>
    <t>uip.centremanche@normandie.cfdt.fr</t>
  </si>
  <si>
    <t>02 33 53 19 07</t>
  </si>
  <si>
    <t>uip.paysducotentin@normandie.cfdt.fr</t>
  </si>
  <si>
    <t>2 rue Boudrie</t>
  </si>
  <si>
    <t xml:space="preserve">50300 </t>
  </si>
  <si>
    <t>AVRANCHES</t>
  </si>
  <si>
    <t>02 33 58 52 04</t>
  </si>
  <si>
    <t>uip.sudmanche@normandie.cfdt.fr</t>
  </si>
  <si>
    <t>UD CFDT 51</t>
  </si>
  <si>
    <t xml:space="preserve">51063 </t>
  </si>
  <si>
    <t>03 26 77 69 89</t>
  </si>
  <si>
    <t>marne@cfdt.fr</t>
  </si>
  <si>
    <t>UD CFDT 52</t>
  </si>
  <si>
    <t>29 rue Edme Bouchardon BP 49</t>
  </si>
  <si>
    <t xml:space="preserve">52002 </t>
  </si>
  <si>
    <t>03 25 03 82 94</t>
  </si>
  <si>
    <t>haute-marne@grandest.cfdt.fr</t>
  </si>
  <si>
    <t>UD CFDT 53</t>
  </si>
  <si>
    <t>15 rue St Mathurin BP 81025</t>
  </si>
  <si>
    <t xml:space="preserve">53010 </t>
  </si>
  <si>
    <t>02 43 53 19 00</t>
  </si>
  <si>
    <t>mayenne@paysdelaloire.cfdt.fr</t>
  </si>
  <si>
    <t>UD CFDT 54</t>
  </si>
  <si>
    <t>20 rue des glacis BP 32240</t>
  </si>
  <si>
    <t xml:space="preserve">54022 </t>
  </si>
  <si>
    <t>03 83 39 45 00</t>
  </si>
  <si>
    <t>meurthe-moselle@cfdt.fr</t>
  </si>
  <si>
    <t>UD CFDT 55</t>
  </si>
  <si>
    <t>11 place de la couronne</t>
  </si>
  <si>
    <t>55000</t>
  </si>
  <si>
    <t>BAR LE DUC</t>
  </si>
  <si>
    <t>03 29 45 07 97</t>
  </si>
  <si>
    <t>accueilmeuse@grandest.cfdt.fr</t>
  </si>
  <si>
    <t>UD CFDT 56</t>
  </si>
  <si>
    <t>78 boulevard Eugène Cosmao Dumanoir BP 60235</t>
  </si>
  <si>
    <t>56102</t>
  </si>
  <si>
    <t>02 97 88 02 98</t>
  </si>
  <si>
    <t>morbihan@bretagne.cfdt.fr</t>
  </si>
  <si>
    <t>UD CFDT 57</t>
  </si>
  <si>
    <t>2 rue du général De Lardemelle BP 80527</t>
  </si>
  <si>
    <t>57000</t>
  </si>
  <si>
    <t>03 87 16 97 70</t>
  </si>
  <si>
    <t>moselle@cfdt.fr</t>
  </si>
  <si>
    <t>UD CFDT 58</t>
  </si>
  <si>
    <t xml:space="preserve">58006 </t>
  </si>
  <si>
    <t>03 86 61 33 04</t>
  </si>
  <si>
    <t>nievre@cfdt.fr</t>
  </si>
  <si>
    <t>UTI MÉTROPOLE LILLOISE (59)</t>
  </si>
  <si>
    <t xml:space="preserve">03 20 88 36 20 </t>
  </si>
  <si>
    <t>secretaire@cfdt-ml.fr</t>
  </si>
  <si>
    <t>UD CFDT 60</t>
  </si>
  <si>
    <t xml:space="preserve">60100 </t>
  </si>
  <si>
    <t>03 44 55 19 75</t>
  </si>
  <si>
    <t>UD CFDT 61</t>
  </si>
  <si>
    <t>MVA Espace Pyramide 2 avenue de Basingstoke</t>
  </si>
  <si>
    <t>09 53 18 54 96</t>
  </si>
  <si>
    <t>uip.orneest@normandie.cfdt.fr</t>
  </si>
  <si>
    <t>Les Capucines Allée des fleurs</t>
  </si>
  <si>
    <t xml:space="preserve">61100 </t>
  </si>
  <si>
    <t>02 33 65 70 51</t>
  </si>
  <si>
    <t>uip.paysdubocage@normandie.cfdt.fr</t>
  </si>
  <si>
    <t>UTI ARTOIS-DOUAISIS (62)</t>
  </si>
  <si>
    <t xml:space="preserve">Forum Bollaert 13 B route de Béthune </t>
  </si>
  <si>
    <t>62300</t>
  </si>
  <si>
    <t xml:space="preserve">03 21 14 26 65 </t>
  </si>
  <si>
    <t>artois-douaisis@npdc.cfdt.fr</t>
  </si>
  <si>
    <t>UTI LITTORAL (62)</t>
  </si>
  <si>
    <t>62100</t>
  </si>
  <si>
    <t>CALAIS</t>
  </si>
  <si>
    <t>03 21 36 55 53</t>
  </si>
  <si>
    <t>coin.marcel@gmail.com</t>
  </si>
  <si>
    <t>UD CFDT 63</t>
  </si>
  <si>
    <t>UD CFDT 64</t>
  </si>
  <si>
    <t>49 avenue Dufau</t>
  </si>
  <si>
    <t>05 59 27 90 69</t>
  </si>
  <si>
    <t>UIS-bearn@nouvelle-aquitaine.cfdt.fr</t>
  </si>
  <si>
    <t>05 59 55 05 31</t>
  </si>
  <si>
    <t>UIS-paysbasque@nouvelle-aquitaine.cfdt.fr</t>
  </si>
  <si>
    <t>UD CFDT 65</t>
  </si>
  <si>
    <t>05 62 38 13 68</t>
  </si>
  <si>
    <t>ud65@occitanie.cfdt.fr</t>
  </si>
  <si>
    <t>UD CFDT 66</t>
  </si>
  <si>
    <t>21 Avenue Maréchal Joffre BP 60043</t>
  </si>
  <si>
    <t xml:space="preserve">66050 </t>
  </si>
  <si>
    <t>04 68 50 77 50</t>
  </si>
  <si>
    <t>ud66@occitanie.cfdt.fr</t>
  </si>
  <si>
    <t>UD CFDT 67</t>
  </si>
  <si>
    <t>305 rue de Colmar BP 70955</t>
  </si>
  <si>
    <t xml:space="preserve">67029 </t>
  </si>
  <si>
    <t>03 88 79 87 79</t>
  </si>
  <si>
    <t>accueilstrasbourg@grandest.cfdt.fr</t>
  </si>
  <si>
    <t>UD CFDT 68</t>
  </si>
  <si>
    <t>1 rue de Provence</t>
  </si>
  <si>
    <t xml:space="preserve">68090 </t>
  </si>
  <si>
    <t>03 89 31 86 50</t>
  </si>
  <si>
    <t>accueilmulhouse@grandest.cfdt.fr</t>
  </si>
  <si>
    <t>UD CFDT 69</t>
  </si>
  <si>
    <t>214 avenue Félix Faure</t>
  </si>
  <si>
    <t>04 78 53 21 91</t>
  </si>
  <si>
    <t>uti69@auvergne-rhone-alpes.cfdt.fr</t>
  </si>
  <si>
    <t>UD CFDT 70</t>
  </si>
  <si>
    <t>03 84 97 50 60</t>
  </si>
  <si>
    <t>ud70@bfc.cfdt.fr</t>
  </si>
  <si>
    <t>UD CFDT 71</t>
  </si>
  <si>
    <t xml:space="preserve">71100 </t>
  </si>
  <si>
    <t>CHALON SUR SAONE</t>
  </si>
  <si>
    <t>03 85 94 12 80</t>
  </si>
  <si>
    <t>saone-loire@cfdt.fr</t>
  </si>
  <si>
    <t>UD CFDT 72</t>
  </si>
  <si>
    <t>4 rue d’Arcole</t>
  </si>
  <si>
    <t xml:space="preserve">72014 </t>
  </si>
  <si>
    <t>02 43 39 32 20</t>
  </si>
  <si>
    <t>sarthe@paysdelaloire.cfdt.fr</t>
  </si>
  <si>
    <t>UD CFDT 73</t>
  </si>
  <si>
    <t xml:space="preserve">73003 </t>
  </si>
  <si>
    <t>04 79 69 06 69</t>
  </si>
  <si>
    <t>uti-7374@auvergne-rhone-alpes.cfdt.fr</t>
  </si>
  <si>
    <t>UD CFDT 74</t>
  </si>
  <si>
    <t xml:space="preserve">74962 </t>
  </si>
  <si>
    <t>04 50 67 91 70</t>
  </si>
  <si>
    <t>UD CFDT 75</t>
  </si>
  <si>
    <t>7/9 rue Euryale Dehaynin</t>
  </si>
  <si>
    <t>75019</t>
  </si>
  <si>
    <t>01 42 03 88 25</t>
  </si>
  <si>
    <t>paris@cfdt.fr</t>
  </si>
  <si>
    <t>UD CFDT 76</t>
  </si>
  <si>
    <t>1 rue de Fontenoy</t>
  </si>
  <si>
    <t xml:space="preserve">76600 </t>
  </si>
  <si>
    <t>LE HAVRE</t>
  </si>
  <si>
    <t>02 35 25 30 63</t>
  </si>
  <si>
    <t>lehavre@cfdt.fr</t>
  </si>
  <si>
    <t>UD CFDT 77</t>
  </si>
  <si>
    <t>15 rue Pajol</t>
  </si>
  <si>
    <t>77000</t>
  </si>
  <si>
    <t>01 60 59 06 60</t>
  </si>
  <si>
    <t>ud-cfdt.77@orange.fr</t>
  </si>
  <si>
    <t>UD CFDT 78</t>
  </si>
  <si>
    <t>ZA buisson de la Couldre 301 avenue des bouleaux</t>
  </si>
  <si>
    <t xml:space="preserve">78190 </t>
  </si>
  <si>
    <t>01 30 51 04 05</t>
  </si>
  <si>
    <t>ud@cfdt-yvelines.fr</t>
  </si>
  <si>
    <t>UD CFDT 79</t>
  </si>
  <si>
    <t>05 49 06 91 55</t>
  </si>
  <si>
    <t>UD-deuxsevres@nouvelle-aquitaine.cfdt.fr</t>
  </si>
  <si>
    <t>UD CFDT 80</t>
  </si>
  <si>
    <t>03 22 71 19 18</t>
  </si>
  <si>
    <t>somme@cfdt.fr</t>
  </si>
  <si>
    <t>UD CFDT 81</t>
  </si>
  <si>
    <t xml:space="preserve">81100 </t>
  </si>
  <si>
    <t>CASTRES</t>
  </si>
  <si>
    <t>05 63 62 01 70</t>
  </si>
  <si>
    <t>ud81@occitanie.cfdt.fr</t>
  </si>
  <si>
    <t>UD CFDT 82</t>
  </si>
  <si>
    <t>23 grand rue Sapiac BP 837</t>
  </si>
  <si>
    <t xml:space="preserve">82008 </t>
  </si>
  <si>
    <t>05 63 63 26 80</t>
  </si>
  <si>
    <t>ud82@occitanie.cfdt.fr</t>
  </si>
  <si>
    <t>UD CFDT 83</t>
  </si>
  <si>
    <t>83000</t>
  </si>
  <si>
    <t>04 94 92 72 59</t>
  </si>
  <si>
    <t>var@cfdt.fr</t>
  </si>
  <si>
    <t>UD CFDT 84</t>
  </si>
  <si>
    <t>47 rue carreterie</t>
  </si>
  <si>
    <t>04 90 85 50 63</t>
  </si>
  <si>
    <t>vaucluse@cfdt.fr</t>
  </si>
  <si>
    <t>UD CFDT 85</t>
  </si>
  <si>
    <t>16 bd Louis Blanc BP 129</t>
  </si>
  <si>
    <t xml:space="preserve">85004 </t>
  </si>
  <si>
    <t>02 51 37 01 34</t>
  </si>
  <si>
    <t>vendee@paysdelaloire.cfdt.fr</t>
  </si>
  <si>
    <t>UD CFDT 86</t>
  </si>
  <si>
    <t>23 rue Arsène Orillard</t>
  </si>
  <si>
    <t>86000</t>
  </si>
  <si>
    <t>POITIERS</t>
  </si>
  <si>
    <t>05 49 88 92 84</t>
  </si>
  <si>
    <t>UD-vienne@nouvelle-aquitaine.cfdt.fr</t>
  </si>
  <si>
    <t>UD CFDT 87</t>
  </si>
  <si>
    <t>32 rue Adolphe Mandonnaud BP 63823</t>
  </si>
  <si>
    <t>87038</t>
  </si>
  <si>
    <t>05 55 33 25 14</t>
  </si>
  <si>
    <t>secretariat.cfdt87@wanadoo.fr</t>
  </si>
  <si>
    <t>UD CFDT 88</t>
  </si>
  <si>
    <t>4 rue Aristide Briand BP 334</t>
  </si>
  <si>
    <t>88000</t>
  </si>
  <si>
    <t>EPINAL</t>
  </si>
  <si>
    <t>03 29 82 04 32</t>
  </si>
  <si>
    <t>vosges@cfdt.fr</t>
  </si>
  <si>
    <t>UD CFDT 89</t>
  </si>
  <si>
    <t>03 86 52 59 04</t>
  </si>
  <si>
    <t>yonne@cfdt.fr</t>
  </si>
  <si>
    <t>UD CFDT 90</t>
  </si>
  <si>
    <t>ud90@bfc.cfdt.fr</t>
  </si>
  <si>
    <t>UD CFDT 91</t>
  </si>
  <si>
    <t xml:space="preserve">91007 </t>
  </si>
  <si>
    <t>01 60 78 32 67</t>
  </si>
  <si>
    <t>ud91@cfdt91.fr</t>
  </si>
  <si>
    <t>UD CFDT 92</t>
  </si>
  <si>
    <t>23 place de l'iris La Défense 2</t>
  </si>
  <si>
    <t>92400</t>
  </si>
  <si>
    <t>COURBEVOIE</t>
  </si>
  <si>
    <t>01 47 78 98 44</t>
  </si>
  <si>
    <t>contact@cfdt92.com</t>
  </si>
  <si>
    <t>UD CFDT 93</t>
  </si>
  <si>
    <t xml:space="preserve">93016 </t>
  </si>
  <si>
    <t>01 48 96 35 05</t>
  </si>
  <si>
    <t>ud@cfdt93.fr</t>
  </si>
  <si>
    <t>UD CFDT 94</t>
  </si>
  <si>
    <t xml:space="preserve">94010 </t>
  </si>
  <si>
    <t>01 43 99 10 50</t>
  </si>
  <si>
    <t>cfdt.ud94@orange.fr</t>
  </si>
  <si>
    <t>UD CFDT 95</t>
  </si>
  <si>
    <t xml:space="preserve">95014 </t>
  </si>
  <si>
    <t>01 30 32 61 55</t>
  </si>
  <si>
    <t>val-oise@cfdt.fr</t>
  </si>
  <si>
    <t>CFDT 972</t>
  </si>
  <si>
    <t xml:space="preserve">97246 </t>
  </si>
  <si>
    <t>sdpcdm-cfdt@orange.fr</t>
  </si>
  <si>
    <t>PICOT Eric</t>
  </si>
  <si>
    <t>CFDT 973</t>
  </si>
  <si>
    <t xml:space="preserve">97300 </t>
  </si>
  <si>
    <t>cdtg-cfdt@wanadoo.fr</t>
  </si>
  <si>
    <t>CLET Daniel</t>
  </si>
  <si>
    <t>CFDT 974</t>
  </si>
  <si>
    <t xml:space="preserve">97400  </t>
  </si>
  <si>
    <t>SAINT-DENIS</t>
  </si>
  <si>
    <t>uir-cfdt@wanadoo.fr</t>
  </si>
  <si>
    <t xml:space="preserve">RIVIERE Jean-Pierre </t>
  </si>
  <si>
    <t>CFDT 975</t>
  </si>
  <si>
    <t xml:space="preserve">97500 </t>
  </si>
  <si>
    <t>cfdt.spm@cheznoo.net</t>
  </si>
  <si>
    <t xml:space="preserve">CHEVIN Alix </t>
  </si>
  <si>
    <t>CFDT 976</t>
  </si>
  <si>
    <t>MAMOUDZOU</t>
  </si>
  <si>
    <t>cisma3@wanadoo.fr</t>
  </si>
  <si>
    <t xml:space="preserve">BALLAHACHI Ousseni </t>
  </si>
  <si>
    <t>solidaires.org/Solidaires-Meurthe-et-Moselle-54</t>
  </si>
  <si>
    <t>auvergne-rhone-alpes.cfdt.fr</t>
  </si>
  <si>
    <t xml:space="preserve">hdf.cfdt.fr  </t>
  </si>
  <si>
    <t>paca.cfdt.fr</t>
  </si>
  <si>
    <t>grandest.cfdt.fr</t>
  </si>
  <si>
    <t>occitanie.cfdt.fr</t>
  </si>
  <si>
    <t>normandie.cfdt.fr</t>
  </si>
  <si>
    <t>nouvelle-aquitaine.cfdt.fr</t>
  </si>
  <si>
    <t>centre.cfdt.fr</t>
  </si>
  <si>
    <t>corse.cfdt.fr</t>
  </si>
  <si>
    <t>bourgogne-franche-comte.cfdt.fr</t>
  </si>
  <si>
    <t>bretagne.cfdt.fr</t>
  </si>
  <si>
    <t xml:space="preserve">hdf.cfdt.fr </t>
  </si>
  <si>
    <t>hdf.cfdt.fr</t>
  </si>
  <si>
    <t>www.cfdt-paysbasque.fr</t>
  </si>
  <si>
    <t>paysdelaloire.cfdt.fr</t>
  </si>
  <si>
    <t>ile-de-france.cfdt.fr</t>
  </si>
  <si>
    <t>03 84 21 38 04</t>
  </si>
  <si>
    <t>02 69 61 12 38</t>
  </si>
  <si>
    <t>05 08 41 23 20</t>
  </si>
  <si>
    <t>02 62 90 27 67</t>
  </si>
  <si>
    <t>05 94 31 02 32</t>
  </si>
  <si>
    <t>05 96 39 59 09</t>
  </si>
  <si>
    <t>www.cfdt-landes.fr</t>
  </si>
  <si>
    <t>www.cfdtud53.fr</t>
  </si>
  <si>
    <t>www.cfdtparis.com</t>
  </si>
  <si>
    <t>www.cfdt91.fr</t>
  </si>
  <si>
    <t>www.cfdt92.com</t>
  </si>
  <si>
    <t>www.cfdt93.fr</t>
  </si>
  <si>
    <t>12 rue Colonel Remy</t>
  </si>
  <si>
    <t>4 rue de la passerelle</t>
  </si>
  <si>
    <t>15 rue St Mathurin</t>
  </si>
  <si>
    <t>20 rue du 19e BCP</t>
  </si>
  <si>
    <t>2 rue du Parc</t>
  </si>
  <si>
    <t>Place de la liberté</t>
  </si>
  <si>
    <t>5 cours François Villon</t>
  </si>
  <si>
    <t>8 rue Joseph Cugnot</t>
  </si>
  <si>
    <t>Place du 1er Mai</t>
  </si>
  <si>
    <t>7 rue Max Quantin</t>
  </si>
  <si>
    <t>26 rue Francis Combe</t>
  </si>
  <si>
    <t>1 avenue de l'Ariège</t>
  </si>
  <si>
    <t>11 rue de Braconne</t>
  </si>
  <si>
    <t>1 rue Louis Sercan</t>
  </si>
  <si>
    <t>16 bd Louis Blanc</t>
  </si>
  <si>
    <t>9/11 rue Genin</t>
  </si>
  <si>
    <t>4 Cours Victor Hugo</t>
  </si>
  <si>
    <t>2 bis boulevard Pierre de Coubertin BP 624</t>
  </si>
  <si>
    <t>1 rue Fernand Pelloutier</t>
  </si>
  <si>
    <t xml:space="preserve">Place Crévecoeur </t>
  </si>
  <si>
    <t>5 boulevard Martinet</t>
  </si>
  <si>
    <t>28 rue Frédéric Petit</t>
  </si>
  <si>
    <t>13 avenue Amiral Collet</t>
  </si>
  <si>
    <t>1 Place de la Libération</t>
  </si>
  <si>
    <t>12 avenue de Dagas</t>
  </si>
  <si>
    <t>C/o Solidaires FP 5 place de la République</t>
  </si>
  <si>
    <t>C/o Charles Bertheau rue de l’ancienne poudrière</t>
  </si>
  <si>
    <t>Ancienne École Turgot Place de la Bride</t>
  </si>
  <si>
    <t>3 rue David Martin </t>
  </si>
  <si>
    <t>C/o SUD PTT : 64 rue Forest</t>
  </si>
  <si>
    <t>Chez SUD PTT : 21 rue des Chapeliers BP 128 </t>
  </si>
  <si>
    <t>186 route de St Michel</t>
  </si>
  <si>
    <t>1 à 3 A rue Zénaïde Fleuriot</t>
  </si>
  <si>
    <t>2 rue Amiral Nielly</t>
  </si>
  <si>
    <t>6 rue Porte d’Alès</t>
  </si>
  <si>
    <t>1 impasse Fermat</t>
  </si>
  <si>
    <t>8 rue de la Course</t>
  </si>
  <si>
    <t>28 rue Gabriel Péri</t>
  </si>
  <si>
    <t>La Luciole 36 rue Émile Vincent</t>
  </si>
  <si>
    <t>51 rue Antoine Armagnac</t>
  </si>
  <si>
    <t>26 rue Bodin</t>
  </si>
  <si>
    <t>2 bis rue de l’Ecluse</t>
  </si>
  <si>
    <t>8 rue Théodore Gardère</t>
  </si>
  <si>
    <t>9 place de la Gare de l'Etat CP N°9</t>
  </si>
  <si>
    <t>1 place Sainte Ursule</t>
  </si>
  <si>
    <t>99-100 Cité Césaire BP 383</t>
  </si>
  <si>
    <t>5 Rue Amiral Muselier BP 4352</t>
  </si>
  <si>
    <t>18 rue Marindrini BP 1038</t>
  </si>
  <si>
    <t xml:space="preserve">75 bis av Delattre de Tassigny Résidence Daras </t>
  </si>
  <si>
    <t>07200</t>
  </si>
  <si>
    <t>ud-cftc-de-la-correze.webnode.fr</t>
  </si>
  <si>
    <t>union-departementale-force-ouvriere-aisne.com</t>
  </si>
  <si>
    <t>udfo06.org</t>
  </si>
  <si>
    <t>2607.force-ouvriere.org</t>
  </si>
  <si>
    <t>09.force-ouvriere.org</t>
  </si>
  <si>
    <t>10.force-ouvriere.org</t>
  </si>
  <si>
    <t>16.force-ouvriere.org</t>
  </si>
  <si>
    <t>30.force-ouvriere.org</t>
  </si>
  <si>
    <t>fo49.neuf.fr</t>
  </si>
  <si>
    <t>52.force-ouvriere.org</t>
  </si>
  <si>
    <t>60.force-ouvriere.org</t>
  </si>
  <si>
    <t>66.force-ouvriere.org</t>
  </si>
  <si>
    <t>87.force-ouvriere.org</t>
  </si>
  <si>
    <t>7 place de la paix</t>
  </si>
  <si>
    <t>9/11 rue des frères Magen</t>
  </si>
  <si>
    <t>C/O SUD POSTE 91 Place du Général de Gaulle</t>
  </si>
  <si>
    <t>Local SUD Poste 49 rue Lévy Alphandéry</t>
  </si>
  <si>
    <t>C/O SUD PTT 7 rue du maréchal Leclerc</t>
  </si>
  <si>
    <t>2 bis bd Pierre de Coubertin</t>
  </si>
  <si>
    <t>174 bd de l'Usine</t>
  </si>
  <si>
    <t>C/o SUD Postaux 10 place de Verdun BP 30037</t>
  </si>
  <si>
    <t>3 chemin du pigeonnier de la Cépière</t>
  </si>
  <si>
    <t>03 23 23 01 20</t>
  </si>
  <si>
    <t>www.cfdt49.fr</t>
  </si>
  <si>
    <t>www.cfdt-dordogne.fr</t>
  </si>
  <si>
    <t>CGT (confédération)</t>
  </si>
  <si>
    <t>CFE-CGC (confédération)</t>
  </si>
  <si>
    <t>CGT-FO (confédération)</t>
  </si>
  <si>
    <t>Solidaires (confédération)</t>
  </si>
  <si>
    <t>UNSA (confédération)</t>
  </si>
  <si>
    <t>Site web</t>
  </si>
  <si>
    <t>Union Syndicale Solidaires (Confédération)</t>
  </si>
  <si>
    <t>Confédération Française Démocratique du Travail (Confédération)</t>
  </si>
  <si>
    <t>Confédération Française des Travailleurs Chrétiens (Confédération)</t>
  </si>
  <si>
    <t>Union départementale</t>
  </si>
  <si>
    <t>Assy</t>
  </si>
  <si>
    <t>&lt;= Sélectionnez votre code IDCC dans cette cellule</t>
  </si>
  <si>
    <t>&lt;= Sélectionnez votre département dans cette cellule</t>
  </si>
  <si>
    <t>Les fédérations et syndicats représentatifs dans votre branche professionnelle :</t>
  </si>
  <si>
    <t>Leurs contacts dans votre département (le cas échéant) :</t>
  </si>
  <si>
    <t>04 74 23 36 06</t>
  </si>
  <si>
    <t>03 23 62 42 14</t>
  </si>
  <si>
    <t>04 70 97 67 07</t>
  </si>
  <si>
    <t>04 92 31 31 90</t>
  </si>
  <si>
    <t>04 92 53 86 34</t>
  </si>
  <si>
    <t>04 93 82 29 43</t>
  </si>
  <si>
    <t>04 75 56 00 58</t>
  </si>
  <si>
    <t>03 24 57 62 77</t>
  </si>
  <si>
    <t>05 81 30 41 58</t>
  </si>
  <si>
    <t>03 25 73 54 78</t>
  </si>
  <si>
    <t>04 68 25 92 45</t>
  </si>
  <si>
    <t>05 65 78 05 72</t>
  </si>
  <si>
    <t>04 91 49 10 79</t>
  </si>
  <si>
    <t>02 31 80 27 92</t>
  </si>
  <si>
    <t>04 71 64 36 92</t>
  </si>
  <si>
    <t>05 45 38 39 14</t>
  </si>
  <si>
    <t>05 46 41 81 85</t>
  </si>
  <si>
    <t>09 82 22 36 81</t>
  </si>
  <si>
    <t>05 55 74 01 69</t>
  </si>
  <si>
    <t>09 51 97 85 23</t>
  </si>
  <si>
    <t>04 95 31 52 25</t>
  </si>
  <si>
    <t>09 75 62 59 91</t>
  </si>
  <si>
    <t>02 96 94 17 00</t>
  </si>
  <si>
    <t>05 55 04 18 82</t>
  </si>
  <si>
    <t>05 53 09 66 12</t>
  </si>
  <si>
    <t>09 50 48 37 16</t>
  </si>
  <si>
    <t>02 32 38 66 98</t>
  </si>
  <si>
    <t>02 37 34 92 62</t>
  </si>
  <si>
    <t>02 98 64 98 35</t>
  </si>
  <si>
    <t>04 66 84 50 10</t>
  </si>
  <si>
    <t>05 34 64 42 32</t>
  </si>
  <si>
    <t>05 62 05 47 92</t>
  </si>
  <si>
    <t>05 56 96 62 53</t>
  </si>
  <si>
    <t>04 67 15 14 47</t>
  </si>
  <si>
    <t>02 99 65 18 29</t>
  </si>
  <si>
    <t>02 54 27 79 38</t>
  </si>
  <si>
    <t>02 47 38 53 34</t>
  </si>
  <si>
    <t>04 76 09 78 63</t>
  </si>
  <si>
    <t>03 84 24 46 49</t>
  </si>
  <si>
    <t>05 58 56 00 46</t>
  </si>
  <si>
    <t>08 11 09 48 91</t>
  </si>
  <si>
    <t>04 77 33 22 90</t>
  </si>
  <si>
    <t>04 71 05 57 87</t>
  </si>
  <si>
    <t>02 51 82 33 61</t>
  </si>
  <si>
    <t>02 38 24 52 40</t>
  </si>
  <si>
    <t>05 65 22 54 90</t>
  </si>
  <si>
    <t>05 53 47 66 19</t>
  </si>
  <si>
    <t>02 41 25 36 90</t>
  </si>
  <si>
    <t>23 33 93 18 79</t>
  </si>
  <si>
    <t>03 26 88 51 83</t>
  </si>
  <si>
    <t>03 25 88 06 77</t>
  </si>
  <si>
    <t>02 43 56 00 75</t>
  </si>
  <si>
    <t>03 83 36 47 24</t>
  </si>
  <si>
    <t>03 29 79 11 41</t>
  </si>
  <si>
    <t>02 97 54 06 85</t>
  </si>
  <si>
    <t>03 87 36 02 46</t>
  </si>
  <si>
    <t>03 86 21 57 10</t>
  </si>
  <si>
    <t>03 20 30 81 20</t>
  </si>
  <si>
    <t>03 44 40 52 47</t>
  </si>
  <si>
    <t>09 64 05 25 63</t>
  </si>
  <si>
    <t>03 21 67 00 26</t>
  </si>
  <si>
    <t>04 73 92 38 26</t>
  </si>
  <si>
    <t>05 59 27 88 07</t>
  </si>
  <si>
    <t>05 62 37 59 26</t>
  </si>
  <si>
    <t>04 68 34 96 22</t>
  </si>
  <si>
    <t>03 88 15 21 21</t>
  </si>
  <si>
    <t>03 89 60 70 80</t>
  </si>
  <si>
    <t>04 72 91 29 50</t>
  </si>
  <si>
    <t>03 84 76 07 16</t>
  </si>
  <si>
    <t>03 39 25 03 20</t>
  </si>
  <si>
    <t>09 75 79 75 23</t>
  </si>
  <si>
    <t>04 79 62 39 46</t>
  </si>
  <si>
    <t>04 50 57 54 57</t>
  </si>
  <si>
    <t>01 83 94 67 72</t>
  </si>
  <si>
    <t>02 35 71 90 60</t>
  </si>
  <si>
    <t>01 64 37 67 90</t>
  </si>
  <si>
    <t>01 39 50 16 45</t>
  </si>
  <si>
    <t>05 49 09 02 87</t>
  </si>
  <si>
    <t>03 22 22 33 20</t>
  </si>
  <si>
    <t>05 63 54 63 24</t>
  </si>
  <si>
    <t>05 63 20 03 23</t>
  </si>
  <si>
    <t>04 94 89 58 95</t>
  </si>
  <si>
    <t>09 54 50 03 84</t>
  </si>
  <si>
    <t>02 51 37 15 87</t>
  </si>
  <si>
    <t>05 49 88 28 18</t>
  </si>
  <si>
    <t>03 29 35 39 64</t>
  </si>
  <si>
    <t>03 86 51 04 06</t>
  </si>
  <si>
    <t>03 84 21 54 63</t>
  </si>
  <si>
    <t>01 60 78 10 99</t>
  </si>
  <si>
    <t>09 81 42 02 77</t>
  </si>
  <si>
    <t>01 48 96 35 47</t>
  </si>
  <si>
    <t>01 43 99 61 01</t>
  </si>
  <si>
    <t>05 90 91 87 62</t>
  </si>
  <si>
    <t>05 96 71 95 10</t>
  </si>
  <si>
    <t>05 94 38 37 85</t>
  </si>
  <si>
    <t>02 62 20 22 50</t>
  </si>
  <si>
    <t>05 08 41 48 31</t>
  </si>
  <si>
    <t>SAINT-QUENTIN</t>
  </si>
  <si>
    <t>MONTLUÇON</t>
  </si>
  <si>
    <t>DIGNE-LES-BAINS</t>
  </si>
  <si>
    <t>CHARLEVILLE MÉZIÈRES</t>
  </si>
  <si>
    <t>FOIX</t>
  </si>
  <si>
    <t>BUXEROLLES</t>
  </si>
  <si>
    <t>CHÂTILLON</t>
  </si>
  <si>
    <t>ST OUEN L'AUMONE</t>
  </si>
  <si>
    <t>FORT-DE-FRANCE</t>
  </si>
  <si>
    <t>SAINT-PIERRE ET MIQUELON</t>
  </si>
  <si>
    <t>AMBÉRIEU EN BUGEY</t>
  </si>
  <si>
    <t>AUBENAS</t>
  </si>
  <si>
    <t>CHARLEVILLE-MÉZIÈRES</t>
  </si>
  <si>
    <t>SAINTES</t>
  </si>
  <si>
    <t>SAINT BRIEUX</t>
  </si>
  <si>
    <t>GUÉRET</t>
  </si>
  <si>
    <t>PÉRIGUEUX</t>
  </si>
  <si>
    <t>BESANÇON</t>
  </si>
  <si>
    <t>NÎMES</t>
  </si>
  <si>
    <t>GRENOBLE</t>
  </si>
  <si>
    <t>SAINT ETIENNE</t>
  </si>
  <si>
    <t>ORLÉANS</t>
  </si>
  <si>
    <t>FIGEAC</t>
  </si>
  <si>
    <t>SAINT LÔ</t>
  </si>
  <si>
    <t>CHAUMONT</t>
  </si>
  <si>
    <t>VERDUN</t>
  </si>
  <si>
    <t>ARGENTAN</t>
  </si>
  <si>
    <t>ST LAURENT-BLANGY</t>
  </si>
  <si>
    <t>CHALON SUR SAÔNE</t>
  </si>
  <si>
    <t>CHAMBÉRY</t>
  </si>
  <si>
    <t>ANNECY</t>
  </si>
  <si>
    <t>VILLENNES SUR SEINE</t>
  </si>
  <si>
    <t>EVRY</t>
  </si>
  <si>
    <t>LA GARENNE COLOMBES</t>
  </si>
  <si>
    <t>MARINES</t>
  </si>
  <si>
    <t>SAINTE-CLOTILDE</t>
  </si>
  <si>
    <t>LIMOOGES</t>
  </si>
  <si>
    <t>BOURG-EN-BRESSE</t>
  </si>
  <si>
    <t>SAINT APOLLINAIRE</t>
  </si>
  <si>
    <t>BAGNOLET</t>
  </si>
  <si>
    <t>Départ°</t>
  </si>
  <si>
    <t>Libellé</t>
  </si>
  <si>
    <t>contact mail</t>
  </si>
  <si>
    <t>spamaf27@assistante-maternelle.org</t>
  </si>
  <si>
    <t>assistante-maternelle.org</t>
  </si>
  <si>
    <t>Fédération FO des syndicats des Arts et Spectacles, de l'Audiovisuel, de la Presse…</t>
  </si>
  <si>
    <t>Syndicat National des Techniciens et Travailleurs de la Prod. Ciné. et Télé.</t>
  </si>
  <si>
    <t>Syndicat des Artistes Interprètes et Enseignants de la Musique, Danse &amp; Arts Drama.</t>
  </si>
  <si>
    <t>Fédération Nationale Indépendante des Syndicats des Prothésistes et Ass. Dentaires</t>
  </si>
  <si>
    <t>Syndicat National Indépendant des Gardiens d'Immeubles, Concierges…</t>
  </si>
  <si>
    <t>secretariat
@fo-pharma-cuir-habillement.com</t>
  </si>
  <si>
    <t>01 40 18 70 96</t>
  </si>
  <si>
    <t>01 73 30 42 66</t>
  </si>
  <si>
    <t>01 44 85 73 46</t>
  </si>
  <si>
    <t>01 57 42 42 00</t>
  </si>
  <si>
    <t>01 57 40 88 52</t>
  </si>
  <si>
    <t>01 46 07 04 32</t>
  </si>
  <si>
    <t>01 73 30 42 35</t>
  </si>
  <si>
    <t>09 54 49 00 80</t>
  </si>
  <si>
    <t>01 42 62 44 44</t>
  </si>
  <si>
    <t>01 43 90 21 81</t>
  </si>
  <si>
    <t>01 43 65 56 95</t>
  </si>
  <si>
    <t>01 73 30 42 20</t>
  </si>
  <si>
    <t>01 42 58 58 89</t>
  </si>
  <si>
    <t>cftcagri.fr</t>
  </si>
  <si>
    <t>csfv.fr</t>
  </si>
  <si>
    <t>fdcomcftc.org</t>
  </si>
  <si>
    <t>cftc-postelecom.org</t>
  </si>
  <si>
    <t>force-ouvriere.Fr</t>
  </si>
  <si>
    <t>fagefo.fr</t>
  </si>
  <si>
    <t>fets-fo.fr</t>
  </si>
  <si>
    <t>Par ex. ici : 1487, Branche de l'horlogerie-bijouterie, commerce de détail</t>
  </si>
  <si>
    <t>En cas de doute, vous pouvez consulter votre bulletin de salaire ou votre contrat de travail</t>
  </si>
  <si>
    <t>Un outil de recherche des codes IDCC est également disponible sur le site http://elections-professionnelles.travail.gouv.fr</t>
  </si>
  <si>
    <t>Sélectionner le code IDCC de votre branche dans la colonne "E", ligne "Code IDCC"</t>
  </si>
  <si>
    <t>Sélectionner votre département dans la colonne "H", ligne "Département"</t>
  </si>
  <si>
    <t>Par ex. ici : 05, département des Hautes Alpes</t>
  </si>
  <si>
    <t>www.unsa.org</t>
  </si>
  <si>
    <t>UD UNSA 01</t>
  </si>
  <si>
    <t>04 74 21 71 94</t>
  </si>
  <si>
    <t>ud-01@unsa.org</t>
  </si>
  <si>
    <t>UD UNSA 02</t>
  </si>
  <si>
    <t>16 rue de la Comédie</t>
  </si>
  <si>
    <t>SAINT-QUENTIN </t>
  </si>
  <si>
    <t>03 23 08 38 85</t>
  </si>
  <si>
    <t>ud-02@unsa.org</t>
  </si>
  <si>
    <t>UD UNSA 03</t>
  </si>
  <si>
    <t>30 rue Liandon</t>
  </si>
  <si>
    <t>03300</t>
  </si>
  <si>
    <t>CUSSET </t>
  </si>
  <si>
    <t>04 70 98 55 59</t>
  </si>
  <si>
    <t>ud-03@unsa.org</t>
  </si>
  <si>
    <t>UD UNSA 04</t>
  </si>
  <si>
    <t>06 71 78 13 82</t>
  </si>
  <si>
    <t>ud-04@unsa.org</t>
  </si>
  <si>
    <t>UD UNSA 05</t>
  </si>
  <si>
    <t>14 avenue Commandant Dumont</t>
  </si>
  <si>
    <t>GAP </t>
  </si>
  <si>
    <t>04 92 21 06 35</t>
  </si>
  <si>
    <t>ud-05@unsa.org</t>
  </si>
  <si>
    <t>UD UNSA 06</t>
  </si>
  <si>
    <t>7 rue Miron</t>
  </si>
  <si>
    <t>06000</t>
  </si>
  <si>
    <t>NICE </t>
  </si>
  <si>
    <t>06 63 46 10 02</t>
  </si>
  <si>
    <t>ud-06@unsa.org</t>
  </si>
  <si>
    <t>UD UNSA 07</t>
  </si>
  <si>
    <t>BP 20214</t>
  </si>
  <si>
    <t>04 75 35 58 83</t>
  </si>
  <si>
    <t>ud-07@unsa.org</t>
  </si>
  <si>
    <t>UD UNSA 08</t>
  </si>
  <si>
    <t>48 rue Victor Hugo</t>
  </si>
  <si>
    <t>CHARLEVILLE-MÉZIERES </t>
  </si>
  <si>
    <t>03 24 32 36 63</t>
  </si>
  <si>
    <t>ud-08@unsa.org</t>
  </si>
  <si>
    <t>UD UNSA 09</t>
  </si>
  <si>
    <t>12 rue Lieutenant Paul Delpech</t>
  </si>
  <si>
    <t>FOIX </t>
  </si>
  <si>
    <t>05 61 65 45 50</t>
  </si>
  <si>
    <t>ud-09@unsa.org</t>
  </si>
  <si>
    <t>UD UNSA 10</t>
  </si>
  <si>
    <t>TROYES </t>
  </si>
  <si>
    <t>03 25 80 56 77</t>
  </si>
  <si>
    <t>ud-10@unsa.org</t>
  </si>
  <si>
    <t>UD UNSA 11</t>
  </si>
  <si>
    <t>CARCASSONNE </t>
  </si>
  <si>
    <t>04 68 25 68 85</t>
  </si>
  <si>
    <t>ud-11@unsa.org</t>
  </si>
  <si>
    <t>UD UNSA 12</t>
  </si>
  <si>
    <t>2 rue Henri Dunant</t>
  </si>
  <si>
    <t>RODEZ </t>
  </si>
  <si>
    <t>05 65 42 63 15</t>
  </si>
  <si>
    <t>ud-12@unsa.org</t>
  </si>
  <si>
    <t>UD UNSA 13</t>
  </si>
  <si>
    <t>13005</t>
  </si>
  <si>
    <t>MARSEILLE </t>
  </si>
  <si>
    <t>04 91 66 68 19</t>
  </si>
  <si>
    <t>ud-13@unsa.org</t>
  </si>
  <si>
    <t>UD UNSA 14</t>
  </si>
  <si>
    <t>CAEN </t>
  </si>
  <si>
    <t>02 31 75 23 30</t>
  </si>
  <si>
    <t>ud-14@unsa.org</t>
  </si>
  <si>
    <t>UD UNSA 15</t>
  </si>
  <si>
    <t>Rue du 139ème RI</t>
  </si>
  <si>
    <t>AURILLAC </t>
  </si>
  <si>
    <t>04 71 48 72 25</t>
  </si>
  <si>
    <t>ud-15@unsa.org</t>
  </si>
  <si>
    <t>UD UNSA 16</t>
  </si>
  <si>
    <t>ANGOULÊME </t>
  </si>
  <si>
    <t>05 45 38 28 44</t>
  </si>
  <si>
    <t>ud-16@unsa.org</t>
  </si>
  <si>
    <t>UD UNSA 17</t>
  </si>
  <si>
    <t>1 place des Britanniques</t>
  </si>
  <si>
    <t>LA ROCHELLE </t>
  </si>
  <si>
    <t>05 46 44 42 22</t>
  </si>
  <si>
    <t>ud-17@unsa.org</t>
  </si>
  <si>
    <t>UD UNSA 18</t>
  </si>
  <si>
    <t>BOURGES </t>
  </si>
  <si>
    <t>02 48 70 09 64</t>
  </si>
  <si>
    <t>ud-18@unsa.org</t>
  </si>
  <si>
    <t>UD UNSA 19</t>
  </si>
  <si>
    <t>2 rue de la Bride BP 32</t>
  </si>
  <si>
    <t>05 55 20 00 46</t>
  </si>
  <si>
    <t>ud-19@unsa.org</t>
  </si>
  <si>
    <t>UD UNSA 21</t>
  </si>
  <si>
    <t>DIJON </t>
  </si>
  <si>
    <t>03 80 58 11 26</t>
  </si>
  <si>
    <t>ud-21@unsa.org</t>
  </si>
  <si>
    <t>UD UNSA 22</t>
  </si>
  <si>
    <t>93 Boulevard Edouard Prigent</t>
  </si>
  <si>
    <t>SAINT-BRIEUC </t>
  </si>
  <si>
    <t>02 96 78 25 31</t>
  </si>
  <si>
    <t>ud-22@unsa.org</t>
  </si>
  <si>
    <t>UD UNSA 23</t>
  </si>
  <si>
    <t>GUÉRET </t>
  </si>
  <si>
    <t>06 67 40 46 94</t>
  </si>
  <si>
    <t>ud-23@unsa.org</t>
  </si>
  <si>
    <t>UD UNSA 24</t>
  </si>
  <si>
    <t>PÉRIGUEUX </t>
  </si>
  <si>
    <t>05 53 09 88 00</t>
  </si>
  <si>
    <t>ud-24@unsa.org</t>
  </si>
  <si>
    <t>UD UNSA 25</t>
  </si>
  <si>
    <t>4b rue Léonard de Vinci</t>
  </si>
  <si>
    <t>BESANÇON </t>
  </si>
  <si>
    <t>09 51 00 59 00</t>
  </si>
  <si>
    <t>ud-25@unsa.org</t>
  </si>
  <si>
    <t>UD UNSA 26</t>
  </si>
  <si>
    <t>VALENCE </t>
  </si>
  <si>
    <t>04 75 82 83 18</t>
  </si>
  <si>
    <t>ud-26@unsa.org</t>
  </si>
  <si>
    <t>UD UNSA 27</t>
  </si>
  <si>
    <t>17 ter rue de la Côte Blanche BP1622</t>
  </si>
  <si>
    <t>27016</t>
  </si>
  <si>
    <t>06 17 04 55 69</t>
  </si>
  <si>
    <t>ud-27@unsa.org</t>
  </si>
  <si>
    <t>UD UNSA 28</t>
  </si>
  <si>
    <t>CHARTRES </t>
  </si>
  <si>
    <t>02 37 36 47 02</t>
  </si>
  <si>
    <t>ud-28@unsa.org</t>
  </si>
  <si>
    <t>UD UNSA 29</t>
  </si>
  <si>
    <t>4 rue du Colonel Fonferrier</t>
  </si>
  <si>
    <t>BREST </t>
  </si>
  <si>
    <t>02 98 46 56 23</t>
  </si>
  <si>
    <t>ud-29@unsa.org</t>
  </si>
  <si>
    <t>UD UNSA 2A</t>
  </si>
  <si>
    <t>AJACCIO </t>
  </si>
  <si>
    <t>06 11 09 98 47</t>
  </si>
  <si>
    <t>ud-2a@unsa.org</t>
  </si>
  <si>
    <t>UD UNSA 2B</t>
  </si>
  <si>
    <t>rue du Castagno</t>
  </si>
  <si>
    <t>BASTIA </t>
  </si>
  <si>
    <t>06 12 43 37 74</t>
  </si>
  <si>
    <t>ud-2b@unsa.org</t>
  </si>
  <si>
    <t>UD UNSA 30</t>
  </si>
  <si>
    <t>4 rue Jean Bouin</t>
  </si>
  <si>
    <t>NIMES </t>
  </si>
  <si>
    <t>04 66 29 91 10</t>
  </si>
  <si>
    <t>ud-30@unsa.org</t>
  </si>
  <si>
    <t>UD UNSA 31</t>
  </si>
  <si>
    <t>31100</t>
  </si>
  <si>
    <t>TOULOUSE </t>
  </si>
  <si>
    <t>05 62 47 20 72</t>
  </si>
  <si>
    <t>ud-31@unsa.org</t>
  </si>
  <si>
    <t>UD UNSA 32</t>
  </si>
  <si>
    <t>10 rue du 88ème RI BP 90532</t>
  </si>
  <si>
    <t>32080</t>
  </si>
  <si>
    <t>05 62 05 20 08</t>
  </si>
  <si>
    <t>ud-32@unsa.org</t>
  </si>
  <si>
    <t>UD UNSA 33</t>
  </si>
  <si>
    <t>33 bis rue de Carros</t>
  </si>
  <si>
    <t>33800</t>
  </si>
  <si>
    <t>BORDEAUX </t>
  </si>
  <si>
    <t>05 57 95 82 78</t>
  </si>
  <si>
    <t>ud-33@unsa.org</t>
  </si>
  <si>
    <t>UD UNSA 34</t>
  </si>
  <si>
    <t>MONTPELLIER </t>
  </si>
  <si>
    <t>04 67 20 14 73</t>
  </si>
  <si>
    <t>ud-34@unsa.org</t>
  </si>
  <si>
    <t>UD UNSA 35</t>
  </si>
  <si>
    <t>189 rue de Châtillon</t>
  </si>
  <si>
    <t>RENNES </t>
  </si>
  <si>
    <t>02 99 51 63 63</t>
  </si>
  <si>
    <t>ud-35@unsa.org</t>
  </si>
  <si>
    <t>UD UNSA 36</t>
  </si>
  <si>
    <t>CHÂTEAUROUX </t>
  </si>
  <si>
    <t>02 54 27 95 50</t>
  </si>
  <si>
    <t>ud-36@unsa.org</t>
  </si>
  <si>
    <t>UD UNSA 37</t>
  </si>
  <si>
    <t>SAINT-AVERTIN </t>
  </si>
  <si>
    <t>02 47 38 65 10</t>
  </si>
  <si>
    <t>ud-37@unsa.org</t>
  </si>
  <si>
    <t>UD UNSA 38</t>
  </si>
  <si>
    <t>38000</t>
  </si>
  <si>
    <t>GRENOBLE </t>
  </si>
  <si>
    <t>06 35 06 38 22</t>
  </si>
  <si>
    <t>ud-38@unsa.org</t>
  </si>
  <si>
    <t>UD UNSA 39</t>
  </si>
  <si>
    <t>LONS LE SAUNIER </t>
  </si>
  <si>
    <t>03 84 24 41 36</t>
  </si>
  <si>
    <t>ud-39@unsa.org</t>
  </si>
  <si>
    <t>UD UNSA 40</t>
  </si>
  <si>
    <t>97 Place de la Caserne Bosquet</t>
  </si>
  <si>
    <t>MONT-DE-MARSAN </t>
  </si>
  <si>
    <t>05 58 45 99 68</t>
  </si>
  <si>
    <t>ud-40@unsa.org</t>
  </si>
  <si>
    <t>UD UNSA 41</t>
  </si>
  <si>
    <t>BLOIS </t>
  </si>
  <si>
    <t>06 03 58 73 30</t>
  </si>
  <si>
    <t>ud-41@unsa.org</t>
  </si>
  <si>
    <t>UD UNSA 42</t>
  </si>
  <si>
    <t>2 Cours Victor Hugo</t>
  </si>
  <si>
    <t>42000</t>
  </si>
  <si>
    <t>SAINT-ETIENNE </t>
  </si>
  <si>
    <t>06 46 12 11 21</t>
  </si>
  <si>
    <t>ud-42@unsa.org</t>
  </si>
  <si>
    <t>UD UNSA 43</t>
  </si>
  <si>
    <t>LE PUY EN VELAY </t>
  </si>
  <si>
    <t>04 71 09 28 43</t>
  </si>
  <si>
    <t>ud-43@unsa.org</t>
  </si>
  <si>
    <t>UD UNSA 44</t>
  </si>
  <si>
    <t>6 Place de la gare de l'État</t>
  </si>
  <si>
    <t>44000</t>
  </si>
  <si>
    <t>NANTES </t>
  </si>
  <si>
    <t>02 40 35 06 20</t>
  </si>
  <si>
    <t>ud-44@unsa.org</t>
  </si>
  <si>
    <t>UD UNSA 45</t>
  </si>
  <si>
    <t>4 impasse du cardinal Morlot</t>
  </si>
  <si>
    <t>ORLÉANS </t>
  </si>
  <si>
    <t>02 38 78 05 17</t>
  </si>
  <si>
    <t>ud-45@unsa.org</t>
  </si>
  <si>
    <t>UD UNSA 46</t>
  </si>
  <si>
    <t>CAHORS </t>
  </si>
  <si>
    <t>05 65 22 31 34</t>
  </si>
  <si>
    <t>ud-46@unsa.org</t>
  </si>
  <si>
    <t>UD UNSA 47</t>
  </si>
  <si>
    <t>AGEN </t>
  </si>
  <si>
    <t>05 53 47 90 72</t>
  </si>
  <si>
    <t>ud-47@unsa.org</t>
  </si>
  <si>
    <t>UD UNSA 48</t>
  </si>
  <si>
    <t>MENDE </t>
  </si>
  <si>
    <t>04 66 65 18 93</t>
  </si>
  <si>
    <t>ud-48@unsa.org</t>
  </si>
  <si>
    <t>UD UNSA 49</t>
  </si>
  <si>
    <t>BP 40418</t>
  </si>
  <si>
    <t>49104</t>
  </si>
  <si>
    <t>02 41 24 24 31</t>
  </si>
  <si>
    <t>ud-49@unsa.org</t>
  </si>
  <si>
    <t>UD UNSA 50</t>
  </si>
  <si>
    <t>56 rue de la Bucaille</t>
  </si>
  <si>
    <t>50110</t>
  </si>
  <si>
    <t>CHERBOURG-OCTEVILLE </t>
  </si>
  <si>
    <t>02 33 94 28 52</t>
  </si>
  <si>
    <t>ud-50@unsa.org</t>
  </si>
  <si>
    <t>UD UNSA 51</t>
  </si>
  <si>
    <t>51100</t>
  </si>
  <si>
    <t>REIMS </t>
  </si>
  <si>
    <t>03 26 02 65 89</t>
  </si>
  <si>
    <t>ud-51@unsa.org</t>
  </si>
  <si>
    <t>UD UNSA 52</t>
  </si>
  <si>
    <t>13 rue Victor Fourcault BP 28</t>
  </si>
  <si>
    <t>52001</t>
  </si>
  <si>
    <t>03 25 32 18 04</t>
  </si>
  <si>
    <t>ud-52@unsa.org</t>
  </si>
  <si>
    <t>UD UNSA 53</t>
  </si>
  <si>
    <t>15 rue Saint Mathurin</t>
  </si>
  <si>
    <t>53000</t>
  </si>
  <si>
    <t>LAVAL </t>
  </si>
  <si>
    <t>06 78 31 07 51</t>
  </si>
  <si>
    <t>ud-53@unsa.org</t>
  </si>
  <si>
    <t>UD UNSA 54</t>
  </si>
  <si>
    <t>100 Avenue de la libération</t>
  </si>
  <si>
    <t>54390</t>
  </si>
  <si>
    <t>FROUARD </t>
  </si>
  <si>
    <t>06 81 57 23 34</t>
  </si>
  <si>
    <t>ud-54@unsa.org</t>
  </si>
  <si>
    <t>UD UNSA 55</t>
  </si>
  <si>
    <t>2 ter rue Gilles de Trèves</t>
  </si>
  <si>
    <t>BAR-LE-DUC </t>
  </si>
  <si>
    <t>03 29 45 16 35</t>
  </si>
  <si>
    <t>ud-55@unsa.org</t>
  </si>
  <si>
    <t>UD UNSA 56</t>
  </si>
  <si>
    <t>79 Boulevard Cosmao Dumanoir</t>
  </si>
  <si>
    <t>LORIENT </t>
  </si>
  <si>
    <t>06 62 25 57 37</t>
  </si>
  <si>
    <t>ud-56@unsa.org</t>
  </si>
  <si>
    <t>UD UNSA 57</t>
  </si>
  <si>
    <t>1 rue de l'Argonne</t>
  </si>
  <si>
    <t>METZ </t>
  </si>
  <si>
    <t>03 87 17 36 51</t>
  </si>
  <si>
    <t>ud-57@unsa.org</t>
  </si>
  <si>
    <t>UD UNSA 58</t>
  </si>
  <si>
    <t>15 rue Albert Morlon</t>
  </si>
  <si>
    <t>58000</t>
  </si>
  <si>
    <t>NEVERS </t>
  </si>
  <si>
    <t>03 86 61 54 33</t>
  </si>
  <si>
    <t>ud-58@unsa.org</t>
  </si>
  <si>
    <t>UD UNSA 59</t>
  </si>
  <si>
    <t>254 Boulevard de l'usine</t>
  </si>
  <si>
    <t>LILLE </t>
  </si>
  <si>
    <t>06 38 68 97 34</t>
  </si>
  <si>
    <t>ud-59@unsa.org</t>
  </si>
  <si>
    <t>UD UNSA 60</t>
  </si>
  <si>
    <t>28 rue Jean Baptiste Baillière</t>
  </si>
  <si>
    <t>60000</t>
  </si>
  <si>
    <t>BEAUVAIS </t>
  </si>
  <si>
    <t>03 44 13 02 52</t>
  </si>
  <si>
    <t>ud-60@unsa.org</t>
  </si>
  <si>
    <t>UD UNSA 61</t>
  </si>
  <si>
    <t>4 rue Michelet</t>
  </si>
  <si>
    <t>ALENÇON </t>
  </si>
  <si>
    <t>06 38 01 29 22</t>
  </si>
  <si>
    <t>ud-61@unsa.org</t>
  </si>
  <si>
    <t>UD UNSA 62</t>
  </si>
  <si>
    <t>16 rue Aristide Briand</t>
  </si>
  <si>
    <t>62000</t>
  </si>
  <si>
    <t>ARRAS </t>
  </si>
  <si>
    <t>03 21 23 19 09</t>
  </si>
  <si>
    <t>ud-62@unsa.org</t>
  </si>
  <si>
    <t>UD UNSA 63</t>
  </si>
  <si>
    <t>29 rue Gabriel Péri</t>
  </si>
  <si>
    <t>CLERMONT-FERRAND </t>
  </si>
  <si>
    <t>04 73 19 83 90</t>
  </si>
  <si>
    <t>ud-63@unsa.org</t>
  </si>
  <si>
    <t>UD UNSA 64</t>
  </si>
  <si>
    <t>PAU </t>
  </si>
  <si>
    <t>06 31 95 78 54</t>
  </si>
  <si>
    <t>ud-64@unsa.org</t>
  </si>
  <si>
    <t>UD UNSA 65</t>
  </si>
  <si>
    <t>Place des Droits de l'homme</t>
  </si>
  <si>
    <t>TARBES </t>
  </si>
  <si>
    <t>05 62 36 29 12</t>
  </si>
  <si>
    <t>ud-65@unsa.org</t>
  </si>
  <si>
    <t>UD UNSA 66</t>
  </si>
  <si>
    <t>7 rue Déodat de Séverac</t>
  </si>
  <si>
    <t>PERPIGNAN </t>
  </si>
  <si>
    <t>04 68 67 59 34</t>
  </si>
  <si>
    <t>ud-66@unsa.org</t>
  </si>
  <si>
    <t>UD UNSA 67</t>
  </si>
  <si>
    <t>STRASBOURG </t>
  </si>
  <si>
    <t>03 88 36 95 72</t>
  </si>
  <si>
    <t>ud-67@unsa.org</t>
  </si>
  <si>
    <t>UD UNSA 68</t>
  </si>
  <si>
    <t>68100</t>
  </si>
  <si>
    <t>03 89 12 70 58</t>
  </si>
  <si>
    <t>ud-68@unsa.org</t>
  </si>
  <si>
    <t>UD UNSA 69</t>
  </si>
  <si>
    <t>26 rue Verlet-Hanus</t>
  </si>
  <si>
    <t>69003</t>
  </si>
  <si>
    <t>LYON </t>
  </si>
  <si>
    <t>06 09 41 27 44</t>
  </si>
  <si>
    <t>ud-69@unsa.org</t>
  </si>
  <si>
    <t>UD UNSA 70</t>
  </si>
  <si>
    <t>73 avenue Aristide Briand</t>
  </si>
  <si>
    <t>VESOUL </t>
  </si>
  <si>
    <t>03 84 75 16 89</t>
  </si>
  <si>
    <t>ud-70@unsa.org</t>
  </si>
  <si>
    <t>UD UNSA 71</t>
  </si>
  <si>
    <t>71100</t>
  </si>
  <si>
    <t>CHALON-SUR-SAÔNE </t>
  </si>
  <si>
    <t>06 84 17 32 92</t>
  </si>
  <si>
    <t>ud-71@unsa.org</t>
  </si>
  <si>
    <t>UD UNSA 72</t>
  </si>
  <si>
    <t>4 rue d'Arcole</t>
  </si>
  <si>
    <t>LE MANS </t>
  </si>
  <si>
    <t>02 72 16 68 11</t>
  </si>
  <si>
    <t>ud-72@unsa.org</t>
  </si>
  <si>
    <t>UD UNSA 73</t>
  </si>
  <si>
    <t>77 rue Ambroise Croizat</t>
  </si>
  <si>
    <t>73000</t>
  </si>
  <si>
    <t>CHAMBERY </t>
  </si>
  <si>
    <t>04 79 62 28 72</t>
  </si>
  <si>
    <t>ud-73@unsa.org</t>
  </si>
  <si>
    <t>UD UNSA 74</t>
  </si>
  <si>
    <t>13 bis Boulevard du Fier</t>
  </si>
  <si>
    <t>74000</t>
  </si>
  <si>
    <t>ANNECY </t>
  </si>
  <si>
    <t>06 22 30 95 96</t>
  </si>
  <si>
    <t>ud-74@unsa.org</t>
  </si>
  <si>
    <t>UD UNSA 75</t>
  </si>
  <si>
    <t>PARIS </t>
  </si>
  <si>
    <t>01 70 98 05 55</t>
  </si>
  <si>
    <t>ud-75@unsa.org</t>
  </si>
  <si>
    <t>UD UNSA 76</t>
  </si>
  <si>
    <t>72 Quai Cavelier de la Salle</t>
  </si>
  <si>
    <t>76100</t>
  </si>
  <si>
    <t>ROUEN </t>
  </si>
  <si>
    <t>06 26 56 93 77</t>
  </si>
  <si>
    <t>ud-76@unsa.org</t>
  </si>
  <si>
    <t>UD UNSA 77</t>
  </si>
  <si>
    <t>2 rue Saint Louis</t>
  </si>
  <si>
    <t>77100</t>
  </si>
  <si>
    <t>MELUN </t>
  </si>
  <si>
    <t>01 64 74 49 27</t>
  </si>
  <si>
    <t>ud-77@unsa.org</t>
  </si>
  <si>
    <t>UD UNSA 78</t>
  </si>
  <si>
    <t>8 Rue de St Exupery c/o M. Hadj Chaib</t>
  </si>
  <si>
    <t>78500</t>
  </si>
  <si>
    <t>SARTROUVILLE </t>
  </si>
  <si>
    <t>06 51 39 95 24</t>
  </si>
  <si>
    <t>ud-78@unsa.org</t>
  </si>
  <si>
    <t>UD UNSA 79</t>
  </si>
  <si>
    <t>8 allée Pauline Kergomard</t>
  </si>
  <si>
    <t>NIORT </t>
  </si>
  <si>
    <t>05 49 33 79 00</t>
  </si>
  <si>
    <t>ud-79@unsa.org</t>
  </si>
  <si>
    <t>UD UNSA 80</t>
  </si>
  <si>
    <t>9 rue Dupuis</t>
  </si>
  <si>
    <t>AMIENS </t>
  </si>
  <si>
    <t>03 22 72 52 22</t>
  </si>
  <si>
    <t>ud-80@unsa.org</t>
  </si>
  <si>
    <t>UD UNSA 81</t>
  </si>
  <si>
    <t>17 rue Fonvieille BP223</t>
  </si>
  <si>
    <t>81006</t>
  </si>
  <si>
    <t>ALBI </t>
  </si>
  <si>
    <t>05 63 54 88 67</t>
  </si>
  <si>
    <t>ud-81@unsa.org</t>
  </si>
  <si>
    <t>UD UNSA 82</t>
  </si>
  <si>
    <t>18 rue Michelet</t>
  </si>
  <si>
    <t>MONTAUBAN </t>
  </si>
  <si>
    <t>05 63 63 23 22</t>
  </si>
  <si>
    <t>ud-82@unsa.org</t>
  </si>
  <si>
    <t>UD UNSA 83</t>
  </si>
  <si>
    <t>TOULON </t>
  </si>
  <si>
    <t>06 85 04 53 18</t>
  </si>
  <si>
    <t>ud-83@unsa.org</t>
  </si>
  <si>
    <t>UD UNSA 84</t>
  </si>
  <si>
    <t>5 rue Favart</t>
  </si>
  <si>
    <t>AVIGNON </t>
  </si>
  <si>
    <t>07 84 93 49 50</t>
  </si>
  <si>
    <t>ud-84@unsa.org</t>
  </si>
  <si>
    <t>UD UNSA 85</t>
  </si>
  <si>
    <t>71 boulevard Aristide Briand</t>
  </si>
  <si>
    <t>85000</t>
  </si>
  <si>
    <t>LA ROCHE SUR YON </t>
  </si>
  <si>
    <t>02 51 37 47 42</t>
  </si>
  <si>
    <t>ud-85@unsa.org</t>
  </si>
  <si>
    <t>UD UNSA 86</t>
  </si>
  <si>
    <t>52 rue Jean Jaurès BP 90276</t>
  </si>
  <si>
    <t>86007</t>
  </si>
  <si>
    <t>05 49 52 96 94</t>
  </si>
  <si>
    <t>ud-86@unsa.org</t>
  </si>
  <si>
    <t>UD UNSA 87</t>
  </si>
  <si>
    <t>23 rue de Belfort</t>
  </si>
  <si>
    <t>87100</t>
  </si>
  <si>
    <t>LIMOGES </t>
  </si>
  <si>
    <t>05 55 77 97 99</t>
  </si>
  <si>
    <t>ud-87@unsa.org</t>
  </si>
  <si>
    <t>UD UNSA 88</t>
  </si>
  <si>
    <t>4 Côté de Vinseaux</t>
  </si>
  <si>
    <t>ÉPINAL </t>
  </si>
  <si>
    <t>03 29 82 12 44</t>
  </si>
  <si>
    <t>ud-88@unsa.org</t>
  </si>
  <si>
    <t>UD UNSA 89</t>
  </si>
  <si>
    <t>AUXERRE </t>
  </si>
  <si>
    <t>03 86 52 81 12</t>
  </si>
  <si>
    <t>ud-89@unsa.org</t>
  </si>
  <si>
    <t>UD UNSA 90</t>
  </si>
  <si>
    <t>BELFORT </t>
  </si>
  <si>
    <t>03 84 28 78 72</t>
  </si>
  <si>
    <t>ud-90@unsa.org</t>
  </si>
  <si>
    <t>UD UNSA 91</t>
  </si>
  <si>
    <t>91000</t>
  </si>
  <si>
    <t>EVRY </t>
  </si>
  <si>
    <t>01 69 91 15 39</t>
  </si>
  <si>
    <t>ud-91@unsa.org</t>
  </si>
  <si>
    <t>UD UNSA 92</t>
  </si>
  <si>
    <t>8 bis rue Berthelot</t>
  </si>
  <si>
    <t>92150</t>
  </si>
  <si>
    <t>SURESNES </t>
  </si>
  <si>
    <t>06 75 26 15 19</t>
  </si>
  <si>
    <t>ud-92@unsa.org</t>
  </si>
  <si>
    <t>UD UNSA 93</t>
  </si>
  <si>
    <t>5-7 rue Erik Satie</t>
  </si>
  <si>
    <t>BOBIGNY </t>
  </si>
  <si>
    <t>06 19 33 88 91</t>
  </si>
  <si>
    <t>ud-93@unsa.org</t>
  </si>
  <si>
    <t>UD UNSA 94</t>
  </si>
  <si>
    <t>01 43 99 40 20</t>
  </si>
  <si>
    <t>ud-94@unsa.org</t>
  </si>
  <si>
    <t>UD UNSA 95</t>
  </si>
  <si>
    <t>5 avenue de la Palette</t>
  </si>
  <si>
    <t>95000</t>
  </si>
  <si>
    <t>CERGY </t>
  </si>
  <si>
    <t>06 83 85 17 93</t>
  </si>
  <si>
    <t>ud-95@unsa.org</t>
  </si>
  <si>
    <t>UD UNSA 971</t>
  </si>
  <si>
    <t>5ème Rue de l'Assainissement</t>
  </si>
  <si>
    <t>97110</t>
  </si>
  <si>
    <t>POINTE-A-PITRE </t>
  </si>
  <si>
    <t>05 90 91 01 15</t>
  </si>
  <si>
    <t>ur-guadeloupe@unsa.org</t>
  </si>
  <si>
    <t>UD UNSA 972</t>
  </si>
  <si>
    <t>FORT DE FRANCE </t>
  </si>
  <si>
    <t>05 96 72 64 74</t>
  </si>
  <si>
    <t>ur-martinique@unsa.org</t>
  </si>
  <si>
    <t>UD UNSA 973</t>
  </si>
  <si>
    <t>97356</t>
  </si>
  <si>
    <t>05 94 31 02 10</t>
  </si>
  <si>
    <t>ur-guyane@unsa.org</t>
  </si>
  <si>
    <t>UD UNSA 974</t>
  </si>
  <si>
    <t>BP 220</t>
  </si>
  <si>
    <t>97466</t>
  </si>
  <si>
    <t>02 62 26 64 65</t>
  </si>
  <si>
    <t>ur-reunion@unsa.org</t>
  </si>
  <si>
    <t>ud-01.unsa.org</t>
  </si>
  <si>
    <t>ud-02.unsa.org</t>
  </si>
  <si>
    <t>ud-33.unsa.org</t>
  </si>
  <si>
    <t>centre-valdeloire.unsa.org</t>
  </si>
  <si>
    <t>ud-44.unsa.org</t>
  </si>
  <si>
    <t>ud-59.unsa.org</t>
  </si>
  <si>
    <t>ud-69.unsa.org</t>
  </si>
  <si>
    <t>ud-84.unsa.org</t>
  </si>
  <si>
    <t>ud-03.unsa.org</t>
  </si>
  <si>
    <t>ud-04.unsa.org</t>
  </si>
  <si>
    <t>ud-06.unsa.org</t>
  </si>
  <si>
    <t>ud-11.unsa.org</t>
  </si>
  <si>
    <t>ud-13.unsa.org</t>
  </si>
  <si>
    <t>ud-14.unsa.org</t>
  </si>
  <si>
    <t>ud-16.unsa.org</t>
  </si>
  <si>
    <t>ud-17.unsa.org</t>
  </si>
  <si>
    <t>reunion.unsa.org</t>
  </si>
  <si>
    <t>ud-95.unsa.org</t>
  </si>
  <si>
    <t>ud-91.unsa.org</t>
  </si>
  <si>
    <t>ud-25.unsa.org</t>
  </si>
  <si>
    <t>ud-30.unsa.org</t>
  </si>
  <si>
    <t>ud-38.unsa.org</t>
  </si>
  <si>
    <t>ud-42.unsa.org</t>
  </si>
  <si>
    <t>ud-45.unsa.org</t>
  </si>
  <si>
    <t>ud-47.unsa.org</t>
  </si>
  <si>
    <t>ud-51.unsa.org</t>
  </si>
  <si>
    <t>ud-60.unsa.org</t>
  </si>
  <si>
    <t>ud-62.unsa.org</t>
  </si>
  <si>
    <t>ud-63.unsa.org</t>
  </si>
  <si>
    <t>ud-66.unsa.org</t>
  </si>
  <si>
    <t>ud-68.unsa.org</t>
  </si>
  <si>
    <t>ud-67.unsa.org</t>
  </si>
  <si>
    <t>ud-71.unsa.org</t>
  </si>
  <si>
    <t>ud-72.unsa.org</t>
  </si>
  <si>
    <t>ud-73.unsa.org</t>
  </si>
  <si>
    <t>ud-74.unsa.org</t>
  </si>
  <si>
    <t>ud-78.unsa.org</t>
  </si>
  <si>
    <t>ud-79.unsa.org</t>
  </si>
  <si>
    <t>ud-83.unsa.org</t>
  </si>
  <si>
    <t>ud-85.unsa.org</t>
  </si>
  <si>
    <t>ud-86.unsa.org</t>
  </si>
  <si>
    <t>ud-88.unsa.org</t>
  </si>
  <si>
    <t>ud-89.unsa.org</t>
  </si>
  <si>
    <t>A partir de la ligne 19, sont présentées les unions départementales des organisations syndicales représentatives pour la convention collective choisie, si celles-ci existent et nous ont été communiquées</t>
  </si>
  <si>
    <t>263 rue de Paris</t>
  </si>
  <si>
    <t>MONTREUIL</t>
  </si>
  <si>
    <t>CGTPORTS ET DOCKS</t>
  </si>
  <si>
    <t>CGTTRANSPORT</t>
  </si>
  <si>
    <t>CGTTHCB</t>
  </si>
  <si>
    <t>CGTSANTE</t>
  </si>
  <si>
    <t>CGTCOMMERCE</t>
  </si>
  <si>
    <t>CGTFNIC</t>
  </si>
  <si>
    <t>CGTMETAUX</t>
  </si>
  <si>
    <t>CGTFNSCBA</t>
  </si>
  <si>
    <t>CGTFILPAC</t>
  </si>
  <si>
    <t>CGTFNAF</t>
  </si>
  <si>
    <t>CGTORG-SOC</t>
  </si>
  <si>
    <t>CGTSOC-ETUDES</t>
  </si>
  <si>
    <t>CGTFSPBA</t>
  </si>
  <si>
    <t>CGTVER-CERAM</t>
  </si>
  <si>
    <t>CGTFNSAC</t>
  </si>
  <si>
    <t>CGTSERV-PUB</t>
  </si>
  <si>
    <t>CGTFERC</t>
  </si>
  <si>
    <t>CGTSNJ</t>
  </si>
  <si>
    <t>CGTFAPT</t>
  </si>
  <si>
    <t>CGTSYND-MAR</t>
  </si>
  <si>
    <t>CGTCHEMINOTS</t>
  </si>
  <si>
    <t>CGTOFF-MARCH</t>
  </si>
  <si>
    <t>CGTFNME</t>
  </si>
  <si>
    <t xml:space="preserve">PARIS cedex </t>
  </si>
  <si>
    <t>PANTIN cedex</t>
  </si>
  <si>
    <t>VINCENNES cedex</t>
  </si>
  <si>
    <t>PARAY VIEILLE POSTE cedex</t>
  </si>
  <si>
    <t>PARIS cedex 14</t>
  </si>
  <si>
    <t>MONTREUIL-SOUS-BOIS cedex</t>
  </si>
  <si>
    <t>Fédération CGT agro-alimentaire et forestière</t>
  </si>
  <si>
    <t>263 rue de Paris Case 428</t>
  </si>
  <si>
    <t>MONTREUIL cedex</t>
  </si>
  <si>
    <t>263 rue de Paris Case 546</t>
  </si>
  <si>
    <t>Fédération CGT des industries chimiques</t>
  </si>
  <si>
    <t>263 rue de Paris Case 429</t>
  </si>
  <si>
    <t>Fédération CGT des personnels du commerce de la distribution et des services</t>
  </si>
  <si>
    <t>263 rue de Paris Case 425</t>
  </si>
  <si>
    <t>Fédération CGT des salariés de la construction, du bois et de l'ameublement</t>
  </si>
  <si>
    <t>263 rue de Paris Case 413</t>
  </si>
  <si>
    <t>CGTEQUIPEMENT</t>
  </si>
  <si>
    <t>Fédération CGT de l'équipement et de l'environnement</t>
  </si>
  <si>
    <t>263 rue de Paris Case 543</t>
  </si>
  <si>
    <t>263 rue de Paris Case 545</t>
  </si>
  <si>
    <t>Fédération CGT de l'éducation, de la recherche et de la culture</t>
  </si>
  <si>
    <t>263 rue de Paris Case 544</t>
  </si>
  <si>
    <t>Fédération CGT des travailleurs des indus. du livre, du papier et de la communication</t>
  </si>
  <si>
    <t>263 rue de Paris Case 426</t>
  </si>
  <si>
    <t>CGTFINANCES</t>
  </si>
  <si>
    <t>Fédération CGT des finances</t>
  </si>
  <si>
    <t>263 rue de Paris Case 540</t>
  </si>
  <si>
    <t>Fédération CGT des mines et de l'énergie</t>
  </si>
  <si>
    <t>263 rue de Paris Case 635</t>
  </si>
  <si>
    <t>Fédération CGT des syndicats du personnel de la banque et de l'assurance</t>
  </si>
  <si>
    <t>263 rue de Paris Case 537</t>
  </si>
  <si>
    <t>CGTUSI</t>
  </si>
  <si>
    <t>Union Syndicale CGT de l'interim</t>
  </si>
  <si>
    <t>263 rue de Paris Case 460</t>
  </si>
  <si>
    <t>Syndicat national des journalistes CGT</t>
  </si>
  <si>
    <t>263 rue de Paris Case 570</t>
  </si>
  <si>
    <t>Fédération CGT des syndicats maritimes</t>
  </si>
  <si>
    <t>263 rue de Paris Case 420</t>
  </si>
  <si>
    <t>Fédération CGT des travailleurs de la métallurgie</t>
  </si>
  <si>
    <t>263 rue de Paris Case 433</t>
  </si>
  <si>
    <t>Fédération CGT des personnels des organismes sociaux</t>
  </si>
  <si>
    <t>263 rue de Paris Case 536</t>
  </si>
  <si>
    <t>Fédération CGT des officiers de la marine marchande</t>
  </si>
  <si>
    <t>119 cours de la république</t>
  </si>
  <si>
    <t>Fédération CGT des ports et docks</t>
  </si>
  <si>
    <t>263 rue de Paris Case 424</t>
  </si>
  <si>
    <t>CGTPROF-VENTES</t>
  </si>
  <si>
    <t>Fédération CGT des commerciaux</t>
  </si>
  <si>
    <t>3 rue du Château d'eau</t>
  </si>
  <si>
    <t>Fédération CGT de la santé et de l'action sociale</t>
  </si>
  <si>
    <t>263 rue de Paris Case 538</t>
  </si>
  <si>
    <t>Fédération CGT des services publics</t>
  </si>
  <si>
    <t>263 rue de Paris Case 547</t>
  </si>
  <si>
    <t>Fédération CGT des sociétés d'etude, de conseil et de prévention</t>
  </si>
  <si>
    <t>263 rue de Paris Case 421</t>
  </si>
  <si>
    <t>Fédération CGT audio-visuel spectacle</t>
  </si>
  <si>
    <t>14-16 rue des Lilas</t>
  </si>
  <si>
    <t>Fédération CGT textile habillement cuir blanchisserie</t>
  </si>
  <si>
    <t>263 rue de Paris Case 415</t>
  </si>
  <si>
    <t>Fédération CGT des syndicats de transports</t>
  </si>
  <si>
    <t>263 rue de Paris Case 423</t>
  </si>
  <si>
    <t>CGTUFSE</t>
  </si>
  <si>
    <t>Union fédérale des syndicats CGT de l'Etat</t>
  </si>
  <si>
    <t>263 rue de Paris Case 542</t>
  </si>
  <si>
    <t>Fédération CGT des travailleurs du verre et de la céramique</t>
  </si>
  <si>
    <t>263 rue de Paris Case 417</t>
  </si>
  <si>
    <t>RUNGIS cedex 1</t>
  </si>
  <si>
    <t>BAGNOLET cedex</t>
  </si>
  <si>
    <t>Fédération CGT des salariés du secteur des activités postales et télécom.</t>
  </si>
  <si>
    <t>TP</t>
  </si>
  <si>
    <t>METALLURGIE DE HAUTE-SAONE INDUSTRIES</t>
  </si>
  <si>
    <t>PROFESSIONS DE LA PHOTOGRAPHIE</t>
  </si>
  <si>
    <t>COOP SICA BETAIL ET VIANDES</t>
  </si>
  <si>
    <t>COOP SICA CEREALES MEUNERIE OLEAGINEUX - 5 BRANCHES</t>
  </si>
  <si>
    <t>COOP SICA LAITIERES</t>
  </si>
  <si>
    <t>TROYES cedex</t>
  </si>
  <si>
    <t>CARCASSONNE cedex</t>
  </si>
  <si>
    <t>MARSEILLE cedex 01</t>
  </si>
  <si>
    <t>AURILLAC cedex</t>
  </si>
  <si>
    <t>LA ROCHELLE cedex</t>
  </si>
  <si>
    <t>BASTIA cedex</t>
  </si>
  <si>
    <t>GUERET cedex</t>
  </si>
  <si>
    <t>BORDEAUX cedex</t>
  </si>
  <si>
    <t>GRENOBLE cedex 02</t>
  </si>
  <si>
    <t>MONT DE MARSAN cedex</t>
  </si>
  <si>
    <t>SAINT-ETIENNE cedex</t>
  </si>
  <si>
    <t>AGEN cedex</t>
  </si>
  <si>
    <t>ANGERS cedex</t>
  </si>
  <si>
    <t>REIMS cedex</t>
  </si>
  <si>
    <t>CHAUMONT cedex</t>
  </si>
  <si>
    <t>LAVAL cedex</t>
  </si>
  <si>
    <t>BAR-LE-DUC cedex</t>
  </si>
  <si>
    <t>LORIENT cedex</t>
  </si>
  <si>
    <t>METZ cedex 1</t>
  </si>
  <si>
    <t>NEVERS cedex</t>
  </si>
  <si>
    <t>ALENCON cedex</t>
  </si>
  <si>
    <t>TARBES cedex</t>
  </si>
  <si>
    <t>LYON cedex 03</t>
  </si>
  <si>
    <t>VESOUL cedex</t>
  </si>
  <si>
    <t>CHAMBERY cedex</t>
  </si>
  <si>
    <t>MELUN cedex</t>
  </si>
  <si>
    <t>AMIENS cedex</t>
  </si>
  <si>
    <t>AVIGNON cedex</t>
  </si>
  <si>
    <t>LA-ROCHE-SUR-YON cedex</t>
  </si>
  <si>
    <t>AUXERRE cedex</t>
  </si>
  <si>
    <t>BELFORT cedex</t>
  </si>
  <si>
    <t>EVRY cedex</t>
  </si>
  <si>
    <t>BOBIGNY cedex</t>
  </si>
  <si>
    <t>CRÉTEIL cedex</t>
  </si>
  <si>
    <t>SAINT-DENIS cedex</t>
  </si>
  <si>
    <t>BOURGES cedex</t>
  </si>
  <si>
    <t>BRIVE LA GAILLARDE cedex</t>
  </si>
  <si>
    <t>BESANCON cedex</t>
  </si>
  <si>
    <t>GRENOBLE cedex 2</t>
  </si>
  <si>
    <t>ST ETIENNE cedex 1</t>
  </si>
  <si>
    <t>NANTES cedex 2</t>
  </si>
  <si>
    <t>BAR LE DUC cedex</t>
  </si>
  <si>
    <t>STRASBOURG cedex</t>
  </si>
  <si>
    <t>TOULON cedex</t>
  </si>
  <si>
    <t>POITIERS cedex</t>
  </si>
  <si>
    <t>EPINAL cedex</t>
  </si>
  <si>
    <t>FOIX cedex</t>
  </si>
  <si>
    <t>TOULOUSE cedex 1</t>
  </si>
  <si>
    <t>MONT-DE-MARSAN cedex</t>
  </si>
  <si>
    <t>METZ cedex 3</t>
  </si>
  <si>
    <t xml:space="preserve"> CLERMONT cedex</t>
  </si>
  <si>
    <t>PRIVAS cedex</t>
  </si>
  <si>
    <t>MARSEILLE cedex 3</t>
  </si>
  <si>
    <t>AJACCIO cedex 2</t>
  </si>
  <si>
    <t>SAINT BRIEUC cedex 1</t>
  </si>
  <si>
    <t>BREST cedex</t>
  </si>
  <si>
    <t>TOULOUSE cedex 7</t>
  </si>
  <si>
    <t>RENNES cedex 2</t>
  </si>
  <si>
    <t>CHAMBRAY LES TOURS cedex</t>
  </si>
  <si>
    <t>GRENOBLE cedex</t>
  </si>
  <si>
    <t>LONS LE SAUNIER cedex</t>
  </si>
  <si>
    <t>BLOIS cedex</t>
  </si>
  <si>
    <t>CHERBOURG OCTEVILLE cedex</t>
  </si>
  <si>
    <t>METZ cedex 2</t>
  </si>
  <si>
    <t>LILLE cedex</t>
  </si>
  <si>
    <t>LENS cedex</t>
  </si>
  <si>
    <t>PERPIGNAN cedex</t>
  </si>
  <si>
    <t xml:space="preserve"> LE MANS cedex</t>
  </si>
  <si>
    <t>PARIS cedex 03</t>
  </si>
  <si>
    <t>ROUEN cedex</t>
  </si>
  <si>
    <t>LA ROCHE SUR YON - cedex</t>
  </si>
  <si>
    <t xml:space="preserve"> POITIERS cedex</t>
  </si>
  <si>
    <t>CERGY cedex</t>
  </si>
  <si>
    <t>SAINT BRIEUC cedex 9</t>
  </si>
  <si>
    <t>PERIGUEUX cedex</t>
  </si>
  <si>
    <t>BREST cedex 1</t>
  </si>
  <si>
    <t>SAINT ETIENNE cedex 1</t>
  </si>
  <si>
    <t>NANCY cedex</t>
  </si>
  <si>
    <t xml:space="preserve"> LORIENT cedex</t>
  </si>
  <si>
    <t>STRASBOURG cedex 1</t>
  </si>
  <si>
    <t>LE MANS cedex</t>
  </si>
  <si>
    <t>CRAN GEVRIER cedex</t>
  </si>
  <si>
    <t>MONTAUBAN cedex</t>
  </si>
  <si>
    <t>LA ROCHE S/YON cedex</t>
  </si>
  <si>
    <t>LIMOGES cedex 1</t>
  </si>
  <si>
    <t>CERGY PONTOISE cedex</t>
  </si>
  <si>
    <t>AUBENAS cedex </t>
  </si>
  <si>
    <t>TULLE cedex </t>
  </si>
  <si>
    <t>EVREUX cedex </t>
  </si>
  <si>
    <t>AUCH cedex 9 </t>
  </si>
  <si>
    <t>ANGERS cedex 2 </t>
  </si>
  <si>
    <t>CHAUMONT cedex </t>
  </si>
  <si>
    <t>POITIERS cedex </t>
  </si>
  <si>
    <t>CAYENNE cedex </t>
  </si>
  <si>
    <t>SAINT-DENIS cedex </t>
  </si>
  <si>
    <t>Fédération FO Bâtiment, travaux publics, bois, céramique, papier carton …</t>
  </si>
  <si>
    <t>CGT M</t>
  </si>
  <si>
    <t>CGT R</t>
  </si>
  <si>
    <t>Confédération Générale du Travail de Martinique</t>
  </si>
  <si>
    <t>Confédération Générale du Travail de la Réunion</t>
  </si>
  <si>
    <t>Bd Général de Gaulle</t>
  </si>
  <si>
    <t>45 Rue Pitel</t>
  </si>
  <si>
    <t>www.cgtain.org</t>
  </si>
  <si>
    <t>www.cgt03.fr</t>
  </si>
  <si>
    <t>perso.wanadoo.fr/udcgt04</t>
  </si>
  <si>
    <t>www.cgt05.fr</t>
  </si>
  <si>
    <t>www.cgt06.fr</t>
  </si>
  <si>
    <t>www.cgt09.fr</t>
  </si>
  <si>
    <t>www.udcgt.fr</t>
  </si>
  <si>
    <t>www.cgtaveyron.org/</t>
  </si>
  <si>
    <t>cgt13.reference-syndicale.fr</t>
  </si>
  <si>
    <t>www.cgt16.fr</t>
  </si>
  <si>
    <t>cgt17.fr</t>
  </si>
  <si>
    <t>www.cgt23.fr</t>
  </si>
  <si>
    <t>www.cgt31.fr</t>
  </si>
  <si>
    <t>www.cgt-gironde.org</t>
  </si>
  <si>
    <t>www.lacgt34.over-blog.org</t>
  </si>
  <si>
    <t>www.cgt35.fr</t>
  </si>
  <si>
    <t>www.ud37.cgt.fr</t>
  </si>
  <si>
    <t>www.cgtisere.org/</t>
  </si>
  <si>
    <t>cgtjura.fr/</t>
  </si>
  <si>
    <t>www.lacgt44.fr</t>
  </si>
  <si>
    <t>www.cgt47.fr</t>
  </si>
  <si>
    <t>www.udcgt51.fr</t>
  </si>
  <si>
    <t>www.lacgt53.fr</t>
  </si>
  <si>
    <t>moselle.reference-syndicale.fr</t>
  </si>
  <si>
    <t>www.cgtoise.com</t>
  </si>
  <si>
    <t>www.cgt63.fr</t>
  </si>
  <si>
    <t>www.lacgt64.org/</t>
  </si>
  <si>
    <t>udcgt65.free.fr</t>
  </si>
  <si>
    <t>www.lacgt66.fr</t>
  </si>
  <si>
    <t>www.cgt67.com</t>
  </si>
  <si>
    <t>www.ud69.cgt.fr</t>
  </si>
  <si>
    <t>cgt74.over-blog.com</t>
  </si>
  <si>
    <t>www.cgtparis.fr</t>
  </si>
  <si>
    <t>www.ud83.cgt.fr</t>
  </si>
  <si>
    <t>www.cgt-ud86.org</t>
  </si>
  <si>
    <t>www.cgt-vosges.fr</t>
  </si>
  <si>
    <t>www.ud89.reference-syndicale.fr</t>
  </si>
  <si>
    <t>www.cgt91.fr</t>
  </si>
  <si>
    <t>www.cgt15.fr</t>
  </si>
  <si>
    <t>www.ud18.cgt.fr</t>
  </si>
  <si>
    <t>www.cgt21.fr</t>
  </si>
  <si>
    <t>www.cgt25.fr</t>
  </si>
  <si>
    <t>www.cgt26.fr</t>
  </si>
  <si>
    <t>www.cgt27.fr</t>
  </si>
  <si>
    <t>www.udcgt28.blog4ever.com</t>
  </si>
  <si>
    <t>www.cgt-gard.fr</t>
  </si>
  <si>
    <t>www.cgt-landes.org</t>
  </si>
  <si>
    <t>www.cgt43.fr</t>
  </si>
  <si>
    <t>www.udcgtloiret.fr</t>
  </si>
  <si>
    <t>www.lacgt46.fr</t>
  </si>
  <si>
    <t>www.udcgt49.fr</t>
  </si>
  <si>
    <t>www.lacgt50.fr</t>
  </si>
  <si>
    <t>www.cgt-ud54.fr</t>
  </si>
  <si>
    <t>www.cgt56.com</t>
  </si>
  <si>
    <t>www.cgt58.fr</t>
  </si>
  <si>
    <t>www.ud-cgt-62.fr</t>
  </si>
  <si>
    <t>www.cgt68.com</t>
  </si>
  <si>
    <t>www.cgt70.fr</t>
  </si>
  <si>
    <t>www.cgt77.fr</t>
  </si>
  <si>
    <t>www.udcgt78.fr</t>
  </si>
  <si>
    <t>www.cgt79.fr</t>
  </si>
  <si>
    <t>www.cgt80.com</t>
  </si>
  <si>
    <t>www.ud81.cgt.fr</t>
  </si>
  <si>
    <t>www.cgt82.magix.net</t>
  </si>
  <si>
    <t>www.udcgt87.free.fr</t>
  </si>
  <si>
    <t>www.cgt-belfort.fr</t>
  </si>
  <si>
    <t>www.cgt93.fr</t>
  </si>
  <si>
    <t>www.cgt94.fr</t>
  </si>
  <si>
    <t>www.cgt95.fr</t>
  </si>
  <si>
    <t>www.cgt-midipyrenees.com/Gers.html</t>
  </si>
  <si>
    <t>www.cgtud73.fr</t>
  </si>
  <si>
    <t>udcgt72.reference-syndicale.fr</t>
  </si>
  <si>
    <t>www.udcgtnord.fr</t>
  </si>
  <si>
    <t>www.cfdt44.org</t>
  </si>
  <si>
    <t>www.ud71.cgt.fr</t>
  </si>
  <si>
    <t>www.cgt-76.fr</t>
  </si>
  <si>
    <t>ud85.reference-syndicale.fr</t>
  </si>
  <si>
    <t>www.cgt84.com</t>
  </si>
  <si>
    <t>www.fo22.fr/category/udfo22</t>
  </si>
  <si>
    <t>3 Impasse Alfred Chanut - BP 92</t>
  </si>
  <si>
    <t>5 bis avenue des Belges</t>
  </si>
  <si>
    <t>6 avenue Jean Jaurès</t>
  </si>
  <si>
    <t>Palais de Fervaques, rue Victor Basch</t>
  </si>
  <si>
    <t>15 rue Anatole France</t>
  </si>
  <si>
    <t>18 rue Beauparlant</t>
  </si>
  <si>
    <t>8 Bis quai Louis Blanc</t>
  </si>
  <si>
    <t>455 promenade des Anglais</t>
  </si>
  <si>
    <t>34 bd Jean Jaurès</t>
  </si>
  <si>
    <t>63 bd Gorbella</t>
  </si>
  <si>
    <t>25 av de la Gare BP 428</t>
  </si>
  <si>
    <t>18 avenue de Sierre </t>
  </si>
  <si>
    <t>11 rue Edouard Branly</t>
  </si>
  <si>
    <t>17 place Albert Tournier</t>
  </si>
  <si>
    <t>2A bd du 1er RAM</t>
  </si>
  <si>
    <t>2A bd du 1er RAM BP 20274</t>
  </si>
  <si>
    <t>10 bd Commandant Roumens</t>
  </si>
  <si>
    <t>15 rue Voltaire</t>
  </si>
  <si>
    <t>10 bd Commandant Roumens BP 251</t>
  </si>
  <si>
    <t>14 bd Jean Jaurès</t>
  </si>
  <si>
    <t>42 bd Paul Ramadier</t>
  </si>
  <si>
    <t>50 rue Raynal BP 826</t>
  </si>
  <si>
    <t>Le Panorama 19 rue de La Haye CS 70052</t>
  </si>
  <si>
    <t>10 rue Leicester</t>
  </si>
  <si>
    <t>29 bd Longchamp</t>
  </si>
  <si>
    <t>93 av de Montolivet</t>
  </si>
  <si>
    <t>23 bd Charles Nédélec</t>
  </si>
  <si>
    <t>97 bd Jeanne d'Arc</t>
  </si>
  <si>
    <t>35 rue Henri Sellier</t>
  </si>
  <si>
    <t>8 place Malus</t>
  </si>
  <si>
    <t>5 bd Clémenceau</t>
  </si>
  <si>
    <t>19 rue Jean Fièyre BP 20208</t>
  </si>
  <si>
    <t>2 rue de la Bride</t>
  </si>
  <si>
    <t>Résidence la Gravona, Chemin Biancarello</t>
  </si>
  <si>
    <t xml:space="preserve">Rue du Commandant Biancamaria BP 572 </t>
  </si>
  <si>
    <t>4 av Kennedy</t>
  </si>
  <si>
    <t>19 rue du Docteur Dell'Pellegrino</t>
  </si>
  <si>
    <t>17 rue du Transvaal</t>
  </si>
  <si>
    <t>93 bd Edouard Prigent</t>
  </si>
  <si>
    <t>11 rue de Braconne BP 70055</t>
  </si>
  <si>
    <t>9 allée Marcel Proust</t>
  </si>
  <si>
    <t>6 avenue Maréchal de Lattre de Tassigny</t>
  </si>
  <si>
    <t>11 rue Battant</t>
  </si>
  <si>
    <t>4 bis rue Léonard de Vinci</t>
  </si>
  <si>
    <t>4 bis rue Léonard de Vinci BP 30964</t>
  </si>
  <si>
    <t>Espace Saint-Léger, 9 rue Vigor</t>
  </si>
  <si>
    <t>19/21 rue des grandes pierres couvertes</t>
  </si>
  <si>
    <t>19/21 rue des grandes pierres couvertes BP 367</t>
  </si>
  <si>
    <t>Immeuble Carro Bat. C3</t>
  </si>
  <si>
    <t>5 allée Samuel Piriou</t>
  </si>
  <si>
    <t>2 Place Edouard Mazé</t>
  </si>
  <si>
    <t>1300 av Georges Dayan</t>
  </si>
  <si>
    <t>1 rue Hôtel Dieu</t>
  </si>
  <si>
    <t>27 rue Rouget de l'Isle</t>
  </si>
  <si>
    <t>19 place Saint-Sernin BP 7094</t>
  </si>
  <si>
    <t>201 av de Labarde</t>
  </si>
  <si>
    <t>44 cours Aristide Briand</t>
  </si>
  <si>
    <t>13 résidence Baimbridge</t>
  </si>
  <si>
    <t>3572 route de Montabo BP 40705</t>
  </si>
  <si>
    <t>81 av Léopold Héder, 1er étage</t>
  </si>
  <si>
    <t>Villa les 2 anses Monserato</t>
  </si>
  <si>
    <t>Impasse Patrimoniu</t>
  </si>
  <si>
    <t>C/o Sud PPT 31 - 52 rue Babinet BP 22351</t>
  </si>
  <si>
    <t>20 chemin de la Cépière, Bat A 2ème ét.</t>
  </si>
  <si>
    <t>20 chemin du pigeonnier de la Cépière</t>
  </si>
  <si>
    <t>2 bis ruelle de la Poterne</t>
  </si>
  <si>
    <t>8 rue Decres BP 95</t>
  </si>
  <si>
    <t>DDT 70 – SUD rural territoire Boulevard des Alliés</t>
  </si>
  <si>
    <t>5 cours François Villon BP 233</t>
  </si>
  <si>
    <t>5 cours François Villon BP 192</t>
  </si>
  <si>
    <t>29 rue de la Crête BP 37</t>
  </si>
  <si>
    <t>29 rue de la Crête BP 55</t>
  </si>
  <si>
    <t>24 rue Charles Michels</t>
  </si>
  <si>
    <t>66 rue Thierstein</t>
  </si>
  <si>
    <t>4 rue du Pommier</t>
  </si>
  <si>
    <t>61 jardin Boieldieu</t>
  </si>
  <si>
    <t>32-34 av des Champs Pierreux</t>
  </si>
  <si>
    <t>158 rue de Nantes</t>
  </si>
  <si>
    <t>31 bd du Portugal CS 90837</t>
  </si>
  <si>
    <t>10 bd du Portugal CS 10811</t>
  </si>
  <si>
    <t>34 Espace Pierre Mendès-France</t>
  </si>
  <si>
    <t>18 rue de l’Oiselet</t>
  </si>
  <si>
    <t>32 av de l’Europe</t>
  </si>
  <si>
    <t xml:space="preserve">58 rue Fénelon </t>
  </si>
  <si>
    <t>4 rue de l'Artillerie</t>
  </si>
  <si>
    <t>97 Place de la Caserne Bosquet BP 217</t>
  </si>
  <si>
    <t>6 Cours Victor Hugo</t>
  </si>
  <si>
    <t>9 place de la Gare de l'Etat CP N°3</t>
  </si>
  <si>
    <t>9 place de la Gare de l'Etat CP N°1</t>
  </si>
  <si>
    <t>35/37 avenue de l’Europe BP 21004</t>
  </si>
  <si>
    <t>108 rue Blanqui</t>
  </si>
  <si>
    <t>34 place Claude Rousseau</t>
  </si>
  <si>
    <t>9/11 rue des frères Magen BP 60232</t>
  </si>
  <si>
    <t>14 place Louis Imbach</t>
  </si>
  <si>
    <t>54/56 rue de la Bucaille</t>
  </si>
  <si>
    <t>22 ter rue de la Bucaille BP 730</t>
  </si>
  <si>
    <t>15 bd de la Paix</t>
  </si>
  <si>
    <t>15 bd de la Paix BP 1215</t>
  </si>
  <si>
    <t>15 bd de la Paix BP 1368</t>
  </si>
  <si>
    <t>15 bd de la Paix BP 1440</t>
  </si>
  <si>
    <t>Boulevard du Général de Gaulle BP 953</t>
  </si>
  <si>
    <t>bd du Général de Gaulle</t>
  </si>
  <si>
    <t>Jardin Desclieux bd du Général de Gaulle</t>
  </si>
  <si>
    <t>15 rue St Mathurin BP 1017</t>
  </si>
  <si>
    <t>13 bis rue des Ponts</t>
  </si>
  <si>
    <t>2 rue Drouin</t>
  </si>
  <si>
    <t>11 place de la couronne BP 70174</t>
  </si>
  <si>
    <t>11 place de la couronne BP 12</t>
  </si>
  <si>
    <t>11 place de la couronne BP 81</t>
  </si>
  <si>
    <t>1 place des Anciens Combattants AFN</t>
  </si>
  <si>
    <t>82 Boulevard Cosmao Dumanoir</t>
  </si>
  <si>
    <t>69 rue Mazelle BP 90243</t>
  </si>
  <si>
    <t>10 rue de Méric BP 42026</t>
  </si>
  <si>
    <t>119 rue Colbert Espace Vauban Bât. Namur</t>
  </si>
  <si>
    <t>254 boulevard de l'usine CS 20111</t>
  </si>
  <si>
    <t>5 rue Hippolyte Bottier</t>
  </si>
  <si>
    <t>Les Capucines Allée des fleurs Porte 3</t>
  </si>
  <si>
    <t>24 place du Bas de Montsort</t>
  </si>
  <si>
    <t>110 rue Emile Zola</t>
  </si>
  <si>
    <t>63 rue René Lanoy - BP 176</t>
  </si>
  <si>
    <t>Place Rihaud</t>
  </si>
  <si>
    <t>15 rue du Docteur Dunan BP 1117</t>
  </si>
  <si>
    <t>5 rue Guynemer</t>
  </si>
  <si>
    <t>77 rue Ambroise Croizat BP 307</t>
  </si>
  <si>
    <t>15 rue Pagol</t>
  </si>
  <si>
    <t>57 bd de la Reine</t>
  </si>
  <si>
    <t>24 rue Jean Jaurès</t>
  </si>
  <si>
    <t>7 rue Max Quantin BP 336</t>
  </si>
  <si>
    <t>4 rue Aristide Briand BP 397</t>
  </si>
  <si>
    <t>4 rue Aristide Briand BP 345</t>
  </si>
  <si>
    <t>4 rue Aristide Briand BP 454</t>
  </si>
  <si>
    <t>21 bis rue Arsène Orillard</t>
  </si>
  <si>
    <t>16 bd Louis Blanc BP 227</t>
  </si>
  <si>
    <t>16 bd Louis Blanc boite 4</t>
  </si>
  <si>
    <t>116 rue Carreterie</t>
  </si>
  <si>
    <t>1 rue Ledru-Rollin</t>
  </si>
  <si>
    <t>31 rue de la glacière BP 556</t>
  </si>
  <si>
    <t>18 rue Michelet BP 404</t>
  </si>
  <si>
    <t>65 av Marceau Hamecher</t>
  </si>
  <si>
    <t>9 place Fernand Pelloutier</t>
  </si>
  <si>
    <t>5 rue de Metz</t>
  </si>
  <si>
    <t>1 Place de la Libération BP 96</t>
  </si>
  <si>
    <t>52 rue Daire</t>
  </si>
  <si>
    <t>24 rue Frédéric Petit</t>
  </si>
  <si>
    <t>1 rue de l'enseigne Renaud</t>
  </si>
  <si>
    <t>Adressecourriel</t>
  </si>
  <si>
    <t>ud1@cgt.fr</t>
  </si>
  <si>
    <t>ud2@cgt.fr</t>
  </si>
  <si>
    <t>ud3@cgt.fr</t>
  </si>
  <si>
    <t>union.cgt.ahp@wanadoo.fr</t>
  </si>
  <si>
    <t>ud@cgt06.fr</t>
  </si>
  <si>
    <t>ud07@cgtardeche.org</t>
  </si>
  <si>
    <t>08ardennes.cgt@wanadoo.fr</t>
  </si>
  <si>
    <t>udcgt.09@orange.fr</t>
  </si>
  <si>
    <t>udcgt10@gmail.com</t>
  </si>
  <si>
    <t>ud.cgt.aude@wanadoo.fr</t>
  </si>
  <si>
    <t>ud.cgt.aveyron@wanadoo.fr</t>
  </si>
  <si>
    <t>ud67@cgt67.com</t>
  </si>
  <si>
    <t>ud-cgt-13@wanadoo.fr</t>
  </si>
  <si>
    <t>cgt.14@wanadoo.fr</t>
  </si>
  <si>
    <t>ud15@cgt.fr</t>
  </si>
  <si>
    <t>ud-cgt16@orange.fr</t>
  </si>
  <si>
    <t>ud-cgt.17@wanadoo.fr</t>
  </si>
  <si>
    <t>cher.cgt@gmail.com</t>
  </si>
  <si>
    <t>ud19@cgt.fr</t>
  </si>
  <si>
    <t>ud20a@cgt.fr</t>
  </si>
  <si>
    <t>ud.cgt21@wanadoo.fr</t>
  </si>
  <si>
    <t>accueil@udcgt22.fr</t>
  </si>
  <si>
    <t>udcgt23@wanadoo.fr</t>
  </si>
  <si>
    <t>ud79@cgt.fr</t>
  </si>
  <si>
    <t>udcgt.24@wanadoo.fr</t>
  </si>
  <si>
    <t>sg.cgtdoubs@gmail.com</t>
  </si>
  <si>
    <t>ud@cgt26.fr</t>
  </si>
  <si>
    <t>ud91@cgt.fr</t>
  </si>
  <si>
    <t>cgteure@orange.fr</t>
  </si>
  <si>
    <t>ud28@cgt.fr</t>
  </si>
  <si>
    <t>ud29@cgt.fr</t>
  </si>
  <si>
    <t>ud30@cgt.fr</t>
  </si>
  <si>
    <t>cgt.gers@wanadoo.fr</t>
  </si>
  <si>
    <t>ud@cgt-gironde.org</t>
  </si>
  <si>
    <t>udcgt20b@orange.fr</t>
  </si>
  <si>
    <t>ud@cgt31.fr</t>
  </si>
  <si>
    <t>ud43@cgt.fr</t>
  </si>
  <si>
    <t>ud52@cgt.fr</t>
  </si>
  <si>
    <t>ud5@cgt.fr</t>
  </si>
  <si>
    <t>ud-cgt70@wanadoo.fr</t>
  </si>
  <si>
    <t>cgt.haute-savoie@wanadoo.fr</t>
  </si>
  <si>
    <t>ud65@cgt.fr</t>
  </si>
  <si>
    <t>ud87@cgt.fr</t>
  </si>
  <si>
    <t>ud68@cgt.fr</t>
  </si>
  <si>
    <t>cgt.ud92@wanadoo.fr</t>
  </si>
  <si>
    <t>ud34@cgt.fr</t>
  </si>
  <si>
    <t>ud35@cgt.fr</t>
  </si>
  <si>
    <t>ud36@cgt.fr</t>
  </si>
  <si>
    <t>ud37@cgt.fr</t>
  </si>
  <si>
    <t>accueil@cgtisere.org</t>
  </si>
  <si>
    <t>ud39@cgt.fr</t>
  </si>
  <si>
    <t>ud40@cgt.fr</t>
  </si>
  <si>
    <t>ud42@cgt.fr</t>
  </si>
  <si>
    <t>ud44@cgt.fr</t>
  </si>
  <si>
    <t>secretariat@udcgtloiret.fr</t>
  </si>
  <si>
    <t>udcgt41@orange.fr</t>
  </si>
  <si>
    <t>ud46@cgt.fr</t>
  </si>
  <si>
    <t>contact@udcgt47.fr</t>
  </si>
  <si>
    <t>ud48@cgt.fr</t>
  </si>
  <si>
    <t>ud49@cgt.fr</t>
  </si>
  <si>
    <t>udcgt50@orange.fr</t>
  </si>
  <si>
    <t>ud51@cgt.fr</t>
  </si>
  <si>
    <t>cgt-mayenne@wanadoo.fr</t>
  </si>
  <si>
    <t>secretariat@cgt-ud54.fr</t>
  </si>
  <si>
    <t>ud55@cgt.fr</t>
  </si>
  <si>
    <t>ud56@cgt.fr</t>
  </si>
  <si>
    <t>ud57@cgt.fr</t>
  </si>
  <si>
    <t>udcgtnievre@orange.fr</t>
  </si>
  <si>
    <t>coordination@cgt59.fr</t>
  </si>
  <si>
    <t>oise@cfdt.fr</t>
  </si>
  <si>
    <t>ud60@cgt.fr</t>
  </si>
  <si>
    <t>udcgt.61@wanadoo.fr</t>
  </si>
  <si>
    <t>ud62@cgt.fr</t>
  </si>
  <si>
    <t>ud@cgt63.fr</t>
  </si>
  <si>
    <t>cftc64@gmail.com</t>
  </si>
  <si>
    <t>cgt.64@wanadoo.fr</t>
  </si>
  <si>
    <t>udcgt66@wanadoo.fr</t>
  </si>
  <si>
    <t>ud69@cgt.fr</t>
  </si>
  <si>
    <t>ud71@cgt.fr</t>
  </si>
  <si>
    <t>ud-cgt72@wanadoo.fr</t>
  </si>
  <si>
    <t>ud73@cgt.fr</t>
  </si>
  <si>
    <t>accueil@cgtparis.fr</t>
  </si>
  <si>
    <t>udcgt77@wanadoo.fr</t>
  </si>
  <si>
    <t>ud76@cgt.fr</t>
  </si>
  <si>
    <t>contact@cgt93.fr</t>
  </si>
  <si>
    <t>cgtsomme@orange.fr</t>
  </si>
  <si>
    <t>ud.cgt.tarn@wanadoo.fr</t>
  </si>
  <si>
    <t>secretariat@ud-cgt82.fr</t>
  </si>
  <si>
    <t>ud90@cgt.fr</t>
  </si>
  <si>
    <t>infos@cgt94.fr</t>
  </si>
  <si>
    <t>ud@cgt95.fr</t>
  </si>
  <si>
    <t>ud83@cgt.fr</t>
  </si>
  <si>
    <t>ud84@cgt.fr</t>
  </si>
  <si>
    <t>la.cgt.85@gmail.com</t>
  </si>
  <si>
    <t>ud86.cgt@orange.fr</t>
  </si>
  <si>
    <t>udcgt.vosges@wanadoo.fr</t>
  </si>
  <si>
    <t>ud89@cgt.fr</t>
  </si>
  <si>
    <t>ud78@cgt.fr</t>
  </si>
  <si>
    <t>45 rue de la Procession - CS 82348</t>
  </si>
  <si>
    <t>PARIS cedex 15</t>
  </si>
  <si>
    <t>15 avenue Victor Hugo</t>
  </si>
  <si>
    <t>VANVES</t>
  </si>
  <si>
    <t>fgtafo@fgta-fo.org
Coiffure : stephanie.eymeric@fgta-fo.org</t>
  </si>
  <si>
    <t>41 rue du Faubourg Montmartre</t>
  </si>
  <si>
    <t>75009</t>
  </si>
  <si>
    <t>ud75-unsa.org</t>
  </si>
  <si>
    <t>Union Syndicale SUD Education</t>
  </si>
  <si>
    <t>CAT</t>
  </si>
  <si>
    <t>CDMT</t>
  </si>
  <si>
    <t>CGTM-FSM</t>
  </si>
  <si>
    <t>CNT</t>
  </si>
  <si>
    <t>CSTM</t>
  </si>
  <si>
    <t>SNADMSA</t>
  </si>
  <si>
    <t>SNPLF ALPA</t>
  </si>
  <si>
    <t>SPI MT</t>
  </si>
  <si>
    <t>STPFF</t>
  </si>
  <si>
    <t>Confédération Autonome du Travail</t>
  </si>
  <si>
    <t>01 48 78 12 36</t>
  </si>
  <si>
    <t>www.c-a-t.fr</t>
  </si>
  <si>
    <t>Centrale Démocratique Martiniquaise du Travail</t>
  </si>
  <si>
    <t>Jardin Desclieux</t>
  </si>
  <si>
    <t>09 76 61 33 06</t>
  </si>
  <si>
    <t>Confédération Générale du Travail de Martinique - Fédération Syndicale Mondiale</t>
  </si>
  <si>
    <t>14 allee du Jardin de Desclieux</t>
  </si>
  <si>
    <t>05 96 70 25 89</t>
  </si>
  <si>
    <t>www.cnt-f.org</t>
  </si>
  <si>
    <t>06 95 45 67 62</t>
  </si>
  <si>
    <t>Confédération Nationale du Travail</t>
  </si>
  <si>
    <t>33 rue des Vignoles</t>
  </si>
  <si>
    <t>Centrale syndicale des travailleurs martiniquais</t>
  </si>
  <si>
    <t>4 bd du Général de Gaulle</t>
  </si>
  <si>
    <t>05 96 60 53 81</t>
  </si>
  <si>
    <t>Syndicat National des Agents de Direction de la MSA</t>
  </si>
  <si>
    <t>05 46 97 50 06</t>
  </si>
  <si>
    <t>SAINTES cedex</t>
  </si>
  <si>
    <t>1 boulevard de Vladimir CS 60000</t>
  </si>
  <si>
    <t>5 Rue de la Haye</t>
  </si>
  <si>
    <t>ROISSY CHARLES DE GAULLE</t>
  </si>
  <si>
    <t>01 49 89 24 00</t>
  </si>
  <si>
    <t>snpl.com</t>
  </si>
  <si>
    <t>snadmsa.fr</t>
  </si>
  <si>
    <t>26 rue Feydeau</t>
  </si>
  <si>
    <t>01 41 61 26 99</t>
  </si>
  <si>
    <t>Syndicat professionnel indépendant des métiers du titre</t>
  </si>
  <si>
    <t>Syndicat National des Pilotes de Ligne</t>
  </si>
  <si>
    <t>Syndicat des travailleurs du port de Fort-de-France</t>
  </si>
  <si>
    <t>7 avenue des Paradisiers- Chateauboeuf</t>
  </si>
  <si>
    <t>Fédération CGT des travailleurs cadres et techniciens des chemins de fer</t>
  </si>
  <si>
    <t>CGT Taxis</t>
  </si>
  <si>
    <t>Chambre syndicale des Cochers Chauffeurs</t>
  </si>
  <si>
    <t>01 44 84 50 40</t>
  </si>
  <si>
    <t>www.cgt-taxis.fr</t>
  </si>
  <si>
    <t>UTG</t>
  </si>
  <si>
    <t>Union des Travailleurs Guyanais (affilié CGT)</t>
  </si>
  <si>
    <t>40 av François Ronjon</t>
  </si>
  <si>
    <t>05 94 30 80 93</t>
  </si>
  <si>
    <t>CGT MA</t>
  </si>
  <si>
    <t>Confédération Générale du Travail de Mayotte</t>
  </si>
  <si>
    <t>2 rue de la Rocade BP. 140 Kawéni</t>
  </si>
  <si>
    <t>02 69 62 20 90</t>
  </si>
  <si>
    <t>0440</t>
  </si>
  <si>
    <t>0627</t>
  </si>
  <si>
    <t>0749</t>
  </si>
  <si>
    <t>0771</t>
  </si>
  <si>
    <t>1923</t>
  </si>
  <si>
    <t>1980</t>
  </si>
  <si>
    <t>2219</t>
  </si>
  <si>
    <t>2389</t>
  </si>
  <si>
    <t>3206</t>
  </si>
  <si>
    <t>3219</t>
  </si>
  <si>
    <t>3222</t>
  </si>
  <si>
    <t>3224</t>
  </si>
  <si>
    <t>3228</t>
  </si>
  <si>
    <t>3229</t>
  </si>
  <si>
    <t>3230</t>
  </si>
  <si>
    <t>3231</t>
  </si>
  <si>
    <t>3233</t>
  </si>
  <si>
    <t>3235</t>
  </si>
  <si>
    <t>3236</t>
  </si>
  <si>
    <t>3237</t>
  </si>
  <si>
    <t>3238</t>
  </si>
  <si>
    <t>3239</t>
  </si>
  <si>
    <t>3241</t>
  </si>
  <si>
    <t>3242</t>
  </si>
  <si>
    <t>6001</t>
  </si>
  <si>
    <t>6002</t>
  </si>
  <si>
    <t>6003</t>
  </si>
  <si>
    <t>6008</t>
  </si>
  <si>
    <t>6009</t>
  </si>
  <si>
    <t>6010</t>
  </si>
  <si>
    <t>7503</t>
  </si>
  <si>
    <t>7514</t>
  </si>
  <si>
    <t>75X1</t>
  </si>
  <si>
    <t>Libellé court IDCC</t>
  </si>
  <si>
    <t>MTRT2122732A</t>
  </si>
  <si>
    <t>TEXTILE INDUSTRIE</t>
  </si>
  <si>
    <t>MTRT2122731A</t>
  </si>
  <si>
    <t>MTRT2120844A</t>
  </si>
  <si>
    <t>IMPORTATION EXPORTATION COMMISSION COURTAGE</t>
  </si>
  <si>
    <t>MTRT2120845A</t>
  </si>
  <si>
    <t>MTRT2120846A</t>
  </si>
  <si>
    <t>MTRT2120847A</t>
  </si>
  <si>
    <t>MTRT2125646A</t>
  </si>
  <si>
    <t>MTRT2124589A</t>
  </si>
  <si>
    <t>MTRT2120848A</t>
  </si>
  <si>
    <t>MTRT2125592A</t>
  </si>
  <si>
    <t>MTRT2125593A</t>
  </si>
  <si>
    <t>MTRT2120849A</t>
  </si>
  <si>
    <t>MTRT2125594A</t>
  </si>
  <si>
    <t>MTRT2120850A</t>
  </si>
  <si>
    <t>MTRT2125647A</t>
  </si>
  <si>
    <t>MTRT2125595A</t>
  </si>
  <si>
    <t>MTRT2125596A</t>
  </si>
  <si>
    <t>MTRT2120851A</t>
  </si>
  <si>
    <t>CC NATIONALE DE LA COUTURE PARISIENNE</t>
  </si>
  <si>
    <t>MTRT2120852A</t>
  </si>
  <si>
    <t>MTRT2120853A</t>
  </si>
  <si>
    <t>MTRT2120843A</t>
  </si>
  <si>
    <t>SUCRERIES DISTILLERIES REUNION</t>
  </si>
  <si>
    <t>MTRT2125597A</t>
  </si>
  <si>
    <t>MTRT2120854A</t>
  </si>
  <si>
    <t>CHAUSSURES COMMERCE SUCCURSALISTE</t>
  </si>
  <si>
    <t>MTRT2122729A</t>
  </si>
  <si>
    <t>MTRT2120855A</t>
  </si>
  <si>
    <t>MTRT2125604A</t>
  </si>
  <si>
    <t>VINS CIDRES JUS DE FRUITS SPIRITUEUX</t>
  </si>
  <si>
    <t>MTRT2125605A</t>
  </si>
  <si>
    <t>HABILLEMENT, MERCERIE, CHAUSSURE, JOUET COMMERCE DE GROS</t>
  </si>
  <si>
    <t>MTRT2120856A</t>
  </si>
  <si>
    <t>MTRT2120857A</t>
  </si>
  <si>
    <t>MTRT2125606A</t>
  </si>
  <si>
    <t>MTRT2120858A</t>
  </si>
  <si>
    <t>BATIMENT TP ETAM LA REUNION</t>
  </si>
  <si>
    <t>MTRT2125648A</t>
  </si>
  <si>
    <t>MTRT2120859A</t>
  </si>
  <si>
    <t>MTRT2120860A</t>
  </si>
  <si>
    <t>MTRT2120861A</t>
  </si>
  <si>
    <t>MTRT2125649A</t>
  </si>
  <si>
    <t>MTRT2124591A</t>
  </si>
  <si>
    <t>MTRT2125650A</t>
  </si>
  <si>
    <t>MTRT2123837A</t>
  </si>
  <si>
    <t>BATIMENT TRAVAUX PUBLICS OUVRIERS MARTINIQUE</t>
  </si>
  <si>
    <t>MTRT2124617A</t>
  </si>
  <si>
    <t>MTRT2124209A</t>
  </si>
  <si>
    <t>BATIMENT TP INGENIEURS ET CADRES LA REUNION</t>
  </si>
  <si>
    <t>MTRT2125651A</t>
  </si>
  <si>
    <t>MTRT2124393A</t>
  </si>
  <si>
    <t>MTRT2125652A</t>
  </si>
  <si>
    <t>MTRT2125653A</t>
  </si>
  <si>
    <t>MTRT2125654A</t>
  </si>
  <si>
    <t>MTRT2125655A</t>
  </si>
  <si>
    <t>MTRT2125656A</t>
  </si>
  <si>
    <t>MTRT2125607A</t>
  </si>
  <si>
    <t>MTRT2125657A</t>
  </si>
  <si>
    <t>MTRT2125658A</t>
  </si>
  <si>
    <t>MTRT2125659A</t>
  </si>
  <si>
    <t>MTRT2125660A</t>
  </si>
  <si>
    <t>MTRT2124593A</t>
  </si>
  <si>
    <t>MTRT2124394A</t>
  </si>
  <si>
    <t>MTRT2125661A</t>
  </si>
  <si>
    <t>MTRT2125662A</t>
  </si>
  <si>
    <t>MTRT2125663A</t>
  </si>
  <si>
    <t>MTRT2125664A</t>
  </si>
  <si>
    <t>MTRT2124395A</t>
  </si>
  <si>
    <t>MTRT2125665A</t>
  </si>
  <si>
    <t>MTRT2125666A</t>
  </si>
  <si>
    <t>MTRT2125667A</t>
  </si>
  <si>
    <t>MTRT2125668A</t>
  </si>
  <si>
    <t>MTRT2125669A</t>
  </si>
  <si>
    <t>MTRT2125670A</t>
  </si>
  <si>
    <t>MTRT2125671A</t>
  </si>
  <si>
    <t>MTRT2125672A</t>
  </si>
  <si>
    <t>MTRT2124396A</t>
  </si>
  <si>
    <t>MTRT2125673A</t>
  </si>
  <si>
    <t>MTRT2125674A</t>
  </si>
  <si>
    <t>MTRT2125675A</t>
  </si>
  <si>
    <t>BOUCHERIE POISSONNERIE COMMERCE</t>
  </si>
  <si>
    <t>MTRT2125676A</t>
  </si>
  <si>
    <t>MTRT2124397A</t>
  </si>
  <si>
    <t>MTRT2124398A</t>
  </si>
  <si>
    <t>MTRT2124399A</t>
  </si>
  <si>
    <t>MTRT2125677A</t>
  </si>
  <si>
    <t>MTRT2124594A</t>
  </si>
  <si>
    <t>MTRT2124400A</t>
  </si>
  <si>
    <t>MTRT2125678A</t>
  </si>
  <si>
    <t>MTRT2125679A</t>
  </si>
  <si>
    <t>MTRT2124401A</t>
  </si>
  <si>
    <t>MTRT2125608A</t>
  </si>
  <si>
    <t>MTRT2125680A</t>
  </si>
  <si>
    <t>MTRT2125681A</t>
  </si>
  <si>
    <t>MTRT2124403A</t>
  </si>
  <si>
    <t>MTRT2124429A</t>
  </si>
  <si>
    <t>MTRT2124430A</t>
  </si>
  <si>
    <t>MTRT2124431A</t>
  </si>
  <si>
    <t>MTRT2124432A</t>
  </si>
  <si>
    <t>MTRT2124433A</t>
  </si>
  <si>
    <t>MTRT2125609A</t>
  </si>
  <si>
    <t>MTRT2125682A</t>
  </si>
  <si>
    <t>MTRT2124434A</t>
  </si>
  <si>
    <t>MTRT2125683A</t>
  </si>
  <si>
    <t>MTRT2124435A</t>
  </si>
  <si>
    <t>MTRT2125684A</t>
  </si>
  <si>
    <t>MTRT2124436A</t>
  </si>
  <si>
    <t>MTRT2124437A</t>
  </si>
  <si>
    <t>MTRT2125685A</t>
  </si>
  <si>
    <t>MTRT2125686A</t>
  </si>
  <si>
    <t>MTRT2125687A</t>
  </si>
  <si>
    <t>MTRT2125688A</t>
  </si>
  <si>
    <t>MTRT2125689A</t>
  </si>
  <si>
    <t>MTRT2125610A</t>
  </si>
  <si>
    <t>MTRT2125611A</t>
  </si>
  <si>
    <t>MTRT2124438A</t>
  </si>
  <si>
    <t>MTRT2125690A</t>
  </si>
  <si>
    <t>MTRT2124439A</t>
  </si>
  <si>
    <t>MTRT2124440A</t>
  </si>
  <si>
    <t>MTRT2124441A</t>
  </si>
  <si>
    <t>MTRT2125612A</t>
  </si>
  <si>
    <t>MTRT2125691A</t>
  </si>
  <si>
    <t>MTRT2124443A</t>
  </si>
  <si>
    <t>MTRT2125692A</t>
  </si>
  <si>
    <t>MTRT2124444A</t>
  </si>
  <si>
    <t>MTRT2124445A</t>
  </si>
  <si>
    <t>MTRT2125693A</t>
  </si>
  <si>
    <t>MTRT2124446A</t>
  </si>
  <si>
    <t>MTRT2124455A</t>
  </si>
  <si>
    <t>MTRT2124457A</t>
  </si>
  <si>
    <t>COMMERCE DE DETAIL ALIMENTAIRE NON SPECIALISE</t>
  </si>
  <si>
    <t>MTRT2124611A</t>
  </si>
  <si>
    <t>MTRT2124459A</t>
  </si>
  <si>
    <t>MTRT2125613A</t>
  </si>
  <si>
    <t>MTRT2124461A</t>
  </si>
  <si>
    <t>MTRT2125694A</t>
  </si>
  <si>
    <t>MTRT2124595A</t>
  </si>
  <si>
    <t>MTRT2125695A</t>
  </si>
  <si>
    <t>MTRT2124463A</t>
  </si>
  <si>
    <t>MTRT2125614A</t>
  </si>
  <si>
    <t>MTRT2124465A</t>
  </si>
  <si>
    <t>MTRT2125696A</t>
  </si>
  <si>
    <t>MTRT2124466A</t>
  </si>
  <si>
    <t>SPORTS ARTICLES ET EQUIPEMENTS DE LOISIRS COMMERCE CAMPING INDUSTRIE</t>
  </si>
  <si>
    <t>MTRT2124467A</t>
  </si>
  <si>
    <t>MTRT2124468A</t>
  </si>
  <si>
    <t>MTRT2125697A</t>
  </si>
  <si>
    <t>MTRT2125698A</t>
  </si>
  <si>
    <t>MTRT2125699A</t>
  </si>
  <si>
    <t>MTRT2125700A</t>
  </si>
  <si>
    <t>MTRT2125701A</t>
  </si>
  <si>
    <t>MTRT2125702A</t>
  </si>
  <si>
    <t>MTRT2125615A</t>
  </si>
  <si>
    <t>MTRT2125619A</t>
  </si>
  <si>
    <t>MTRT2125703A</t>
  </si>
  <si>
    <t>MTRT2125704A</t>
  </si>
  <si>
    <t>MTRT2124596A</t>
  </si>
  <si>
    <t>MTRT2124597A</t>
  </si>
  <si>
    <t>MTRT2125705A</t>
  </si>
  <si>
    <t>MTRT2124469A</t>
  </si>
  <si>
    <t>MTRT2125706A</t>
  </si>
  <si>
    <t>MTRT2125620A</t>
  </si>
  <si>
    <t>MTRT2125621A</t>
  </si>
  <si>
    <t>MTRT2125708A</t>
  </si>
  <si>
    <t>MTRT2124471A</t>
  </si>
  <si>
    <t>MTRT2124472A</t>
  </si>
  <si>
    <t>MTRT2125709A</t>
  </si>
  <si>
    <t>MTRT2125710A</t>
  </si>
  <si>
    <t>MTRT2125711A</t>
  </si>
  <si>
    <t>MTRT2124473A</t>
  </si>
  <si>
    <t>MTRT2125712A</t>
  </si>
  <si>
    <t>MTRT2125713A</t>
  </si>
  <si>
    <t>MTRT2124474A</t>
  </si>
  <si>
    <t>AUDIOVISUEL ELECTRONIQUE EQUIPEMENT MENAGER COMM</t>
  </si>
  <si>
    <t>MTRT2125714A</t>
  </si>
  <si>
    <t>MTRT2125622A</t>
  </si>
  <si>
    <t>MTRT2125715A</t>
  </si>
  <si>
    <t>MTRT2124475A</t>
  </si>
  <si>
    <t>MTRT2125716A</t>
  </si>
  <si>
    <t>BOULANGERIE PATISSERIE INDUSTRIELLES OEUFS</t>
  </si>
  <si>
    <t>MTRT2125623A</t>
  </si>
  <si>
    <t>MTRT2125717A</t>
  </si>
  <si>
    <t>MTRT2124477A</t>
  </si>
  <si>
    <t>MTRT2124478A</t>
  </si>
  <si>
    <t>MTRT2124479A</t>
  </si>
  <si>
    <t>MTRT2125718A</t>
  </si>
  <si>
    <t>CRISTAL, VERRE, VITRAIL PROFESSIONS</t>
  </si>
  <si>
    <t>MTRT2124480A</t>
  </si>
  <si>
    <t>MTRT2125719A</t>
  </si>
  <si>
    <t>MTRT2124481A</t>
  </si>
  <si>
    <t>MTRT2125720A</t>
  </si>
  <si>
    <t>MTRT2125721A</t>
  </si>
  <si>
    <t>MTRT2125722A</t>
  </si>
  <si>
    <t>MTRT2124482A</t>
  </si>
  <si>
    <t>MTRT2125723A</t>
  </si>
  <si>
    <t>MTRT2124483A</t>
  </si>
  <si>
    <t>MTRT2125724A</t>
  </si>
  <si>
    <t>MANUTENTION PORTUAIRE GUADELOUPE</t>
  </si>
  <si>
    <t>MTRT2124618A</t>
  </si>
  <si>
    <t>MTRT2125624A</t>
  </si>
  <si>
    <t>MTRT2125625A</t>
  </si>
  <si>
    <t>MTRT2125725A</t>
  </si>
  <si>
    <t>MTRT2124613A</t>
  </si>
  <si>
    <t>MTRT2125726A</t>
  </si>
  <si>
    <t>MTRT2125727A</t>
  </si>
  <si>
    <t>MTRT2125728A</t>
  </si>
  <si>
    <t>MTRT2125730A</t>
  </si>
  <si>
    <t>MTRT2124484A</t>
  </si>
  <si>
    <t>COMMISSIONNAIRES EN DOUANE MARTINIQUE</t>
  </si>
  <si>
    <t>MTRT2124598A</t>
  </si>
  <si>
    <t>MTRT2124485A</t>
  </si>
  <si>
    <t>MTRT2124486A</t>
  </si>
  <si>
    <t>MTRT2124487A</t>
  </si>
  <si>
    <t>MTRT2125731A</t>
  </si>
  <si>
    <t>MTRT2125626A</t>
  </si>
  <si>
    <t>MTRT2124490A</t>
  </si>
  <si>
    <t>MTRT2125732A</t>
  </si>
  <si>
    <t>MTRT2124491A</t>
  </si>
  <si>
    <t>MTRT2122727A</t>
  </si>
  <si>
    <t>MTRT2125627A</t>
  </si>
  <si>
    <t>MTRT2125733A</t>
  </si>
  <si>
    <t>MTRT2124493A</t>
  </si>
  <si>
    <t>MTRT2124494A</t>
  </si>
  <si>
    <t>MTRT2124599A</t>
  </si>
  <si>
    <t>MTRT2124495A</t>
  </si>
  <si>
    <t>MTRT2124497A</t>
  </si>
  <si>
    <t>MTRT2125734A</t>
  </si>
  <si>
    <t>MTRT2124498A</t>
  </si>
  <si>
    <t>VENTE A DISTANCE ENTREPRISES</t>
  </si>
  <si>
    <t>MTRT2125735A</t>
  </si>
  <si>
    <t>MTRT2124499A</t>
  </si>
  <si>
    <t>MTRT2122715A</t>
  </si>
  <si>
    <t>TAXIS</t>
  </si>
  <si>
    <t>MTRT2124500A</t>
  </si>
  <si>
    <t>MTRT2125766A</t>
  </si>
  <si>
    <t>MTRT2124501A</t>
  </si>
  <si>
    <t>MTRT2125628A</t>
  </si>
  <si>
    <t>MTRT2125770A</t>
  </si>
  <si>
    <t>MTRT2124502A</t>
  </si>
  <si>
    <t>MTRT2125772A</t>
  </si>
  <si>
    <t>MTRT2125774A</t>
  </si>
  <si>
    <t>MTRT2124503A</t>
  </si>
  <si>
    <t>MTRT2124504A</t>
  </si>
  <si>
    <t>ORGANISMES GESTIONNAIRES DE FOYERS ET SERVICES JEUNES TRAVAILLEURS</t>
  </si>
  <si>
    <t>MTRT2124505A</t>
  </si>
  <si>
    <t>MTRT2125776A</t>
  </si>
  <si>
    <t>MTRT2124619A</t>
  </si>
  <si>
    <t>MTRT2124506A</t>
  </si>
  <si>
    <t>BATIMENT TP OUVRIERS LA REUNION</t>
  </si>
  <si>
    <t>MTRT2125778A</t>
  </si>
  <si>
    <t>MTRT2125629A</t>
  </si>
  <si>
    <t>BATIMENT CADRES</t>
  </si>
  <si>
    <t>MTRT2122733A</t>
  </si>
  <si>
    <t>MANUTENTION PORTUAIRE FORT-DE-FRANCE</t>
  </si>
  <si>
    <t>MTRT2124615A</t>
  </si>
  <si>
    <t>MTRT2125779A</t>
  </si>
  <si>
    <t>MTRT2124507A</t>
  </si>
  <si>
    <t>MTRT2125630A</t>
  </si>
  <si>
    <t>MTRT2124844A</t>
  </si>
  <si>
    <t>MTRT2125378A</t>
  </si>
  <si>
    <t>MTRT2125781A</t>
  </si>
  <si>
    <t>MTRT2124508A</t>
  </si>
  <si>
    <t>MTRT2125782A</t>
  </si>
  <si>
    <t>MTRT2124509A</t>
  </si>
  <si>
    <t>MTRT2124510A</t>
  </si>
  <si>
    <t>MTRT2125784A</t>
  </si>
  <si>
    <t>MTRT2124601A</t>
  </si>
  <si>
    <t>MTRT2122721A</t>
  </si>
  <si>
    <t>MTRT2125785A</t>
  </si>
  <si>
    <t>MTRT2125786A</t>
  </si>
  <si>
    <t>MTRT2125631A</t>
  </si>
  <si>
    <t>MTRT2124511A</t>
  </si>
  <si>
    <t>MTRT2124512A</t>
  </si>
  <si>
    <t>MTRT2124513A</t>
  </si>
  <si>
    <t>MTRT2125787A</t>
  </si>
  <si>
    <t>MTRT2125788A</t>
  </si>
  <si>
    <t>MTRT2124514A</t>
  </si>
  <si>
    <t>MTRT2125632A</t>
  </si>
  <si>
    <t>MTRT2124515A</t>
  </si>
  <si>
    <t>ENTREPRISES TECHNIQUES SERVICES CREATION EVENEMENT MANNEQUINS CHAPITEAUX</t>
  </si>
  <si>
    <t>MTRT2124602A</t>
  </si>
  <si>
    <t>MTRT2125633A</t>
  </si>
  <si>
    <t>MTRT2125789A</t>
  </si>
  <si>
    <t>MTRT2124519A</t>
  </si>
  <si>
    <t>MTRT2124523A</t>
  </si>
  <si>
    <t>MTRT2125790A</t>
  </si>
  <si>
    <t>MTRT2125791A</t>
  </si>
  <si>
    <t>MTRT2124524A</t>
  </si>
  <si>
    <t>MTRT2125579A</t>
  </si>
  <si>
    <t>MTRT2125793A</t>
  </si>
  <si>
    <t>MTRT2125794A</t>
  </si>
  <si>
    <t>MTRT2125795A</t>
  </si>
  <si>
    <t>MTRT2124526A</t>
  </si>
  <si>
    <t>PORTS ET MANUTENTION CCN UNIFIEE</t>
  </si>
  <si>
    <t>MTRT2124527A</t>
  </si>
  <si>
    <t>MTRT2124528A</t>
  </si>
  <si>
    <t>MTRT2124529A</t>
  </si>
  <si>
    <t>MTRT2125797A</t>
  </si>
  <si>
    <t>MTRT2124530A</t>
  </si>
  <si>
    <t>MTRT2124606A</t>
  </si>
  <si>
    <t>RÉGIES DE QUARTIER</t>
  </si>
  <si>
    <t>MTRT2124531A</t>
  </si>
  <si>
    <t>BATIMENT TP ETAM  MARTINIQUE</t>
  </si>
  <si>
    <t>MTRT2125582A</t>
  </si>
  <si>
    <t>MTRT2122709A</t>
  </si>
  <si>
    <t>SERVICES A LA PERSONNE ENTREPRISES</t>
  </si>
  <si>
    <t>MTRT2124532A</t>
  </si>
  <si>
    <t>MTRT2125798A</t>
  </si>
  <si>
    <t>MTRT2125799A</t>
  </si>
  <si>
    <t>MTRT2124534A</t>
  </si>
  <si>
    <t>MTRT2125800A</t>
  </si>
  <si>
    <t>BATIMENT, TP INGENIEURS ET CADRES GUYANE</t>
  </si>
  <si>
    <t>MTRT2125801A</t>
  </si>
  <si>
    <t>COOPERATIVES DE CONSOMMATION PERSONNEL</t>
  </si>
  <si>
    <t>MTRT2124535A</t>
  </si>
  <si>
    <t>CABINETS MEDICAUX MARTINIQUE</t>
  </si>
  <si>
    <t>MTRT2125583A</t>
  </si>
  <si>
    <t>MTRT2125802A</t>
  </si>
  <si>
    <t>MTRT2124536A</t>
  </si>
  <si>
    <t>TRAVAUX PUBLICS CADRES</t>
  </si>
  <si>
    <t>MTRT2125803A</t>
  </si>
  <si>
    <t>MATERIAUX DE CONSTRUCTION NEGOCE</t>
  </si>
  <si>
    <t>MTRT2124538A</t>
  </si>
  <si>
    <t>CONVENTION FERROVIAIRE DISPOSITIONS GENERALES</t>
  </si>
  <si>
    <t>MTRT2124539A</t>
  </si>
  <si>
    <t>SALARIES EN PORTAGE SALARIAL</t>
  </si>
  <si>
    <t>MTRT2124541A</t>
  </si>
  <si>
    <t>MTRT2125804A</t>
  </si>
  <si>
    <t>MTRT2125643A</t>
  </si>
  <si>
    <t>MENUISERIES CHARPENTES CONSTRUCTIONS PORTES PLANES</t>
  </si>
  <si>
    <t>MTRT2124542A</t>
  </si>
  <si>
    <t>MTRT2125584A</t>
  </si>
  <si>
    <t>PAPIERS-CARTONS COMMERCE GROS DISTRIBUTION</t>
  </si>
  <si>
    <t>MTRT2125805A</t>
  </si>
  <si>
    <t>ARMATEURS SERVICE PASSAGE D'EAU PERSONNEL NAVIGANT</t>
  </si>
  <si>
    <t>MTRT2125585A</t>
  </si>
  <si>
    <t>NAVIGATION INTERIEURE</t>
  </si>
  <si>
    <t>MTRT2124551A</t>
  </si>
  <si>
    <t>PRESSE INFORMATION SPECIALISEE ET PRESSE MAGAZINE</t>
  </si>
  <si>
    <t>MTRT2124552A</t>
  </si>
  <si>
    <t>MTRT2125586A</t>
  </si>
  <si>
    <t>CIMENTS INDUSTRIE FABRICATION</t>
  </si>
  <si>
    <t>MTRT2124554A</t>
  </si>
  <si>
    <t>PARFUMERIE SELECTIVE</t>
  </si>
  <si>
    <t>MTRT2125808A</t>
  </si>
  <si>
    <t>INDUSTRIE ET SERVICES NAUTIQUES</t>
  </si>
  <si>
    <t>MTRT2124555A</t>
  </si>
  <si>
    <t>MTRT2124616A</t>
  </si>
  <si>
    <t>PAPIERS CARTONS PRODUCTION TRANSFORMATION</t>
  </si>
  <si>
    <t>MTRT2125644A</t>
  </si>
  <si>
    <t>SECTEUR DES PARTICULIERS EMPLOYEURS ET EMPLOI A DOMICILE</t>
  </si>
  <si>
    <t>MTRT2125809A</t>
  </si>
  <si>
    <t>TELEDIFFUSION</t>
  </si>
  <si>
    <t>MTRT2125587A</t>
  </si>
  <si>
    <t>PRESSE QUOTIDIENNE ET HEBDOMADAIRE REGIONALE.</t>
  </si>
  <si>
    <t>MTRT2125645A</t>
  </si>
  <si>
    <t>MTRT2124556A</t>
  </si>
  <si>
    <t>MTRT2124557A</t>
  </si>
  <si>
    <t>DIOCESES EGLISE DE France</t>
  </si>
  <si>
    <t>MTRT2124558A</t>
  </si>
  <si>
    <t>MTRT2125589A</t>
  </si>
  <si>
    <t>MTRT2125590A</t>
  </si>
  <si>
    <t>MTRT2125591A</t>
  </si>
  <si>
    <t>MTRT2120842A</t>
  </si>
  <si>
    <t>PRESSE QUOTIDIENNE NATIONALE</t>
  </si>
  <si>
    <t>MTRT2124607A</t>
  </si>
  <si>
    <t>HOSPITALISATION PRIVEE ET THERMALISME</t>
  </si>
  <si>
    <t>MTRT2124562A</t>
  </si>
  <si>
    <t>PROFESSIONS REGLEMENTEES AUPRES DES JURIDICTIONS</t>
  </si>
  <si>
    <t>MTRT2124563A</t>
  </si>
  <si>
    <t>BTP MAYOTTE OUVRIERS</t>
  </si>
  <si>
    <t>MTRT2125813A</t>
  </si>
  <si>
    <t>BTP MAYOTTE ETAM</t>
  </si>
  <si>
    <t>MTRT2125814A</t>
  </si>
  <si>
    <t>BTP MAYOTTE CADRES ET INGENIEURS</t>
  </si>
  <si>
    <t>MTRT2125815A</t>
  </si>
  <si>
    <t>MTRT2124564A</t>
  </si>
  <si>
    <t>MTRT2124567A</t>
  </si>
  <si>
    <t>MTRT2124568A</t>
  </si>
  <si>
    <t>MTRT2124571A</t>
  </si>
  <si>
    <t>COOP SICA FLEURS FRUITS LEGUMES</t>
  </si>
  <si>
    <t>MTRT2124573A</t>
  </si>
  <si>
    <t>ORGANISMES DE CONTROLE LAITIER ET SELECTION REPRODUCTION ANIMALE</t>
  </si>
  <si>
    <t>MTRT2124574A</t>
  </si>
  <si>
    <t>MTRT2124576A</t>
  </si>
  <si>
    <t>MTRT2124577A</t>
  </si>
  <si>
    <t>MTRT2124578A</t>
  </si>
  <si>
    <t>MTRT2124579A</t>
  </si>
  <si>
    <t>MTRT2124581A</t>
  </si>
  <si>
    <t>MTRT2124608A</t>
  </si>
  <si>
    <t>ORGANISMES DE LA CONFEDERATION NATIONALE DES SYNDICATS DE TRAVAILLEURS PAYSANS</t>
  </si>
  <si>
    <t>MTRT2124582A</t>
  </si>
  <si>
    <t>MTRT2124584A</t>
  </si>
  <si>
    <t>MUTUALITE SOCIALE AGRICOLE AGENTS DE DIRECTION</t>
  </si>
  <si>
    <t>MTRT2125810A</t>
  </si>
  <si>
    <t>Bât.</t>
  </si>
  <si>
    <t>MTRT2124609A</t>
  </si>
  <si>
    <t>Bât. Ouv.</t>
  </si>
  <si>
    <t>MTRT2124610A</t>
  </si>
  <si>
    <t>Prod. Agri.</t>
  </si>
  <si>
    <t>Agriculture Collège 3A</t>
  </si>
  <si>
    <t>MTRT2124585A</t>
  </si>
  <si>
    <t>Méta.</t>
  </si>
  <si>
    <t>METALLURGIE</t>
  </si>
  <si>
    <t>MTRT2125811A</t>
  </si>
  <si>
    <t>MTRT2125812A</t>
  </si>
  <si>
    <t>MTRT2124586A</t>
  </si>
  <si>
    <t>Assurances</t>
  </si>
  <si>
    <t>MTRT2124587A</t>
  </si>
  <si>
    <t>Travail T.</t>
  </si>
  <si>
    <t>MTRT2124588A</t>
  </si>
  <si>
    <t>Ref Arrêté</t>
  </si>
  <si>
    <t>Si vous ne connaissez pas votre IDCC, trouvez le sur : www.elections-professionnelles.travail.gouv.fr ou dans l'onglet "Codes IDCC" ci-dessous
La représentativité syndicale est parfois définie sur des groupes de branches :
branches du bâtiment : code "Bât.", branches du bâtiment (ouvriers) : code "Bât. Ouv.", branches des travaux publics code "TP", branches de la production agricole "Prod. agri",
branches des assurances : Code "Assurances", branches des secteurs sanitaires et médico-sociaux : Code "BASS MS", branches du travail temporaire : Code "Travail T.", métallurgie (niveau national) "Méta.",
Branches en attente d'IDCC associées à un IDCC provisoire : Presse Quotidienne Nationale = 6001, Hospitalisation privée et thermalisme = 6002, Professions réglementées auprès des juridictions : 6003, 
BTP Mayotte ouvriers = 6008, BTP Mayotte ETAM = 6009, BTP Mayotte ingénieurs et cadres = 6010.</t>
  </si>
  <si>
    <t>01 86 90 43 60</t>
  </si>
  <si>
    <t>ENSEIGNEMENT PRIVE NON LUCRATIF EPNL</t>
  </si>
  <si>
    <t>MTRT1705572A</t>
  </si>
  <si>
    <t>7520</t>
  </si>
  <si>
    <t>ETABLISSEMENTS LAÏCS D'ENSEIGNEMENT PRIVÉ AGRICOLE (GOFPA)</t>
  </si>
  <si>
    <t>MTRT1705171A</t>
  </si>
  <si>
    <t>pap@cfecgc.fr</t>
  </si>
  <si>
    <t>14 rue de Scandicci</t>
  </si>
  <si>
    <t>PANTIN</t>
  </si>
  <si>
    <t>01 84 74 14 00</t>
  </si>
  <si>
    <t>www.cftc-fef.fr</t>
  </si>
  <si>
    <t>UNION DEPARTEMENTALE AIN CFE-CGC</t>
  </si>
  <si>
    <t>MAISON DES SYNDICATS BP 181 - 3 IMPASSE ALFRED CHANUT</t>
  </si>
  <si>
    <t>01005</t>
  </si>
  <si>
    <t>BOURG EN BRESSE</t>
  </si>
  <si>
    <t>04 74 45 39 05</t>
  </si>
  <si>
    <t>ud01@cfecgc.fr</t>
  </si>
  <si>
    <t>GOUJON Philippe</t>
  </si>
  <si>
    <t>UNION DEPARTEMENTALE AISNE CFE-CGC</t>
  </si>
  <si>
    <t>PALAIS DE FERVACQUES - RUE VICTOR BASCH</t>
  </si>
  <si>
    <t>03 23 62 06 69</t>
  </si>
  <si>
    <t>ud02@cfecgc.fr</t>
  </si>
  <si>
    <t>BOJU Yann</t>
  </si>
  <si>
    <t>UNION DEPARTEMENTALE ALLIER CFE-CGC</t>
  </si>
  <si>
    <t>MAISON DES ASSOCIATIONS - 4 QUAI TURGOT</t>
  </si>
  <si>
    <t>04 70 05 62 47</t>
  </si>
  <si>
    <t>ud03@cfecgc.fr</t>
  </si>
  <si>
    <t>DE LA VAISSIERE Sylvette</t>
  </si>
  <si>
    <t>UNION DEPARTEMENTALE ALPES-DE-HAUTE-PROVENCE CFE-CGC</t>
  </si>
  <si>
    <t xml:space="preserve">42, BOULEVARD VICTOR HUGO </t>
  </si>
  <si>
    <t>DIGNE LES BAINS</t>
  </si>
  <si>
    <t>04 92 32 27 55</t>
  </si>
  <si>
    <t>ud04@cfecgc.fr</t>
  </si>
  <si>
    <t>PICOZZI Alain</t>
  </si>
  <si>
    <t>UNION DEPARTEMENTALE HAUTES-ALPES CFE-CGC</t>
  </si>
  <si>
    <t xml:space="preserve">BOURSE DU TRAVAIL - 3, rue David Martin </t>
  </si>
  <si>
    <t>04 92 51 44 22</t>
  </si>
  <si>
    <t>ud05@cfecgc.fr</t>
  </si>
  <si>
    <t>LEGER Yannick</t>
  </si>
  <si>
    <t>UNION DEPARTEMENTALE ALPES-MARITIMES CFE-CGC</t>
  </si>
  <si>
    <t>455 PROMENADE DES ANGLAIS - IMMEUBLE LE PHARE</t>
  </si>
  <si>
    <t>04 93 88 86 88</t>
  </si>
  <si>
    <t>https://cfecgc06.org/</t>
  </si>
  <si>
    <t>ud06@cfecgc.fr</t>
  </si>
  <si>
    <t>CHOPIN Jean Pierre</t>
  </si>
  <si>
    <t>UNION DEPARTEMENTALE ARDECHE CFE-CGC</t>
  </si>
  <si>
    <t>2 ALLEE PIERRE DE COUBERTIN</t>
  </si>
  <si>
    <t>07300</t>
  </si>
  <si>
    <t>TOURNON SUR RHONE</t>
  </si>
  <si>
    <t>04 75 06 57 88</t>
  </si>
  <si>
    <t>ud07@cfecgc.fr</t>
  </si>
  <si>
    <t>ANTOINE Laurent</t>
  </si>
  <si>
    <t>UNION DEPARTEMENTALE ARDENNES CFE-CGC</t>
  </si>
  <si>
    <t>10 Boulevard Gambetta</t>
  </si>
  <si>
    <t>CHARLEVILLE-MEZIERES</t>
  </si>
  <si>
    <t>03 24 33 04 10</t>
  </si>
  <si>
    <t>ud08@cfecgc.fr</t>
  </si>
  <si>
    <t>SEGARD Freddy</t>
  </si>
  <si>
    <t>UNION DEPARTEMENTALE ARIEGE CFE-CGC</t>
  </si>
  <si>
    <t>MAISON DES ASSOCIATIONS BUREAU 20 - 1 AVENUE DE L ARIEGE</t>
  </si>
  <si>
    <t>05 61 02 72 12</t>
  </si>
  <si>
    <t>ud09@cfecgc.fr</t>
  </si>
  <si>
    <t>CANCEL Jean-Marc</t>
  </si>
  <si>
    <t>UNION DEPARTEMENTALE AUBE CFE-CGC</t>
  </si>
  <si>
    <t>Maison des syndicats et Citoyenneté - 2 A Boulevard du 1er RAM</t>
  </si>
  <si>
    <t>Troyes</t>
  </si>
  <si>
    <t>03 25 73 01 81</t>
  </si>
  <si>
    <t>ud10@cfecgc.fr</t>
  </si>
  <si>
    <t>RICHOUX Jean-Louis</t>
  </si>
  <si>
    <t>UNION DEPARTEMENTALE AUDE CFE-CGC</t>
  </si>
  <si>
    <t>14 Boulevard Jean Jaurès</t>
  </si>
  <si>
    <t>04 68 71 14 97</t>
  </si>
  <si>
    <t>ud11@cfecgc.fr</t>
  </si>
  <si>
    <t>DUSSERRE Roland</t>
  </si>
  <si>
    <t>UNION DEPARTEMENTALE AVEYRON CFE-CGC</t>
  </si>
  <si>
    <t>4 Boulevard DENYS PUECH</t>
  </si>
  <si>
    <t>09 73 16 58 39</t>
  </si>
  <si>
    <t>ud12@cfecgc.fr</t>
  </si>
  <si>
    <t>DOUZIECH Jacques</t>
  </si>
  <si>
    <t>UNION DEPARTEMENTALE BOUCHES-DU-RHONE CFE-CGC</t>
  </si>
  <si>
    <t>24, avenue du Prado</t>
  </si>
  <si>
    <t>13006</t>
  </si>
  <si>
    <t>04 91 59 88 38</t>
  </si>
  <si>
    <t>ud13@cfecgc.fr</t>
  </si>
  <si>
    <t>DUNAND Claire</t>
  </si>
  <si>
    <t>UNION DEPARTEMENTALE CALVADOS CFE-CGC</t>
  </si>
  <si>
    <t>9 rue du colonel Rémy</t>
  </si>
  <si>
    <t/>
  </si>
  <si>
    <t>ud14@cfecgc.fr</t>
  </si>
  <si>
    <t>DUBUS Patrick</t>
  </si>
  <si>
    <t>UNION DEPARTEMENTALE CANTAL CFE-CGC</t>
  </si>
  <si>
    <t>MAISON DES SYNDICATS BAT DE L'HORLOGE - 7 PLACE DE LA PAIX</t>
  </si>
  <si>
    <t>15000</t>
  </si>
  <si>
    <t>04 71 48 39 85</t>
  </si>
  <si>
    <t>ud15@cfecgc.fr</t>
  </si>
  <si>
    <t>PEYRONNET Andres</t>
  </si>
  <si>
    <t>UNION DEPARTEMENTALE CHARENTE CFE-CGC</t>
  </si>
  <si>
    <t>10 RUE DE CHICOUTIMI</t>
  </si>
  <si>
    <t>05 45 95 41 87</t>
  </si>
  <si>
    <t>ud16@cfecgc.fr</t>
  </si>
  <si>
    <t>CALOU Jean-Christophe</t>
  </si>
  <si>
    <t>UNION DEPARTEMENTALE CHARENTE MARITIME CFE-CGC</t>
  </si>
  <si>
    <t>05 46 41 74 27</t>
  </si>
  <si>
    <t>ud17@cfecgc.fr</t>
  </si>
  <si>
    <t>BOURSIER Vincent</t>
  </si>
  <si>
    <t>UNION DEPARTEMENTALE du CHER CFE-CGC</t>
  </si>
  <si>
    <t>5 boulevard Georges Clémenceau</t>
  </si>
  <si>
    <t>Bourges</t>
  </si>
  <si>
    <t>02 48 24 37 77</t>
  </si>
  <si>
    <t>ud18@cfecgc.fr</t>
  </si>
  <si>
    <t>JOFFRE Valerie</t>
  </si>
  <si>
    <t>UNION DEPARTEMENTALE CORREZE CFE-CGC</t>
  </si>
  <si>
    <t>19 RUE JEAN FIEYRE - MAISON DES SYNDICATS</t>
  </si>
  <si>
    <t>BRIVE LA GAILLARD</t>
  </si>
  <si>
    <t>05 55 84 89 99</t>
  </si>
  <si>
    <t>ud19@cfecgc.fr</t>
  </si>
  <si>
    <t>BOUSSARD Christine</t>
  </si>
  <si>
    <t>UNION DEPARTEMENTALE COTE D'OR CFE-CGC</t>
  </si>
  <si>
    <t>03 85 38 90 08</t>
  </si>
  <si>
    <t>ud21@cfecgc.fr</t>
  </si>
  <si>
    <t>DYON Christian</t>
  </si>
  <si>
    <t>UNION DEPARTEMENTALE CÔTES D'ARMOR CFE-CGC</t>
  </si>
  <si>
    <t xml:space="preserve">93 Bd Édouard Prigent </t>
  </si>
  <si>
    <t>Saint-Brieuc</t>
  </si>
  <si>
    <t>02 96 78 67 11</t>
  </si>
  <si>
    <t>ud22@cfecgc.fr</t>
  </si>
  <si>
    <t>LEVA Olivier</t>
  </si>
  <si>
    <t>UNION DEPARTEMENTALE CREUSE CFE-CGC</t>
  </si>
  <si>
    <t>Maison des associations - Porte 442 - 11 rue de Braconne</t>
  </si>
  <si>
    <t>Gueret</t>
  </si>
  <si>
    <t>05 55 52 55 61</t>
  </si>
  <si>
    <t>ud23@cfecgc.fr</t>
  </si>
  <si>
    <t>MIGNATON Michel</t>
  </si>
  <si>
    <t>UNION DEPARTEMENTALE DORDOGNE CFE-CGC</t>
  </si>
  <si>
    <t>26, rue Bodin</t>
  </si>
  <si>
    <t>24029</t>
  </si>
  <si>
    <t>PERIGUEUX CEDEX</t>
  </si>
  <si>
    <t>05 53 35 97 10</t>
  </si>
  <si>
    <t>ud24@cfecgc.fr</t>
  </si>
  <si>
    <t>GERVAIS Bernard</t>
  </si>
  <si>
    <t>UNION DEPARTEMENTALE DOUBS CFE-CGC</t>
  </si>
  <si>
    <t>47 rue des Mines</t>
  </si>
  <si>
    <t>25400</t>
  </si>
  <si>
    <t>AUDINCOURT</t>
  </si>
  <si>
    <t>03 81 94 90 61</t>
  </si>
  <si>
    <t>ud25@cfecgc.fr</t>
  </si>
  <si>
    <t>MELIS Richard</t>
  </si>
  <si>
    <t>UNION DEPARTEMENTALE DROME CFE-CGC</t>
  </si>
  <si>
    <t xml:space="preserve">Maison des Syndicats - 17, rue Georges Bizet </t>
  </si>
  <si>
    <t>04 75 56 00 57</t>
  </si>
  <si>
    <t>ud26@cfecgc.fr</t>
  </si>
  <si>
    <t>VALLON Marie-Josee</t>
  </si>
  <si>
    <t>UNION DEPARTEMENTALE EURE CFE-CGC</t>
  </si>
  <si>
    <t>ud27@cfecgc.fr</t>
  </si>
  <si>
    <t>LELEUX Philippe</t>
  </si>
  <si>
    <t>UNION DEPARTEMENTALE EURE-ET-LOIRE CFE-CGC</t>
  </si>
  <si>
    <t>Maison des Syndicats - 21 rue des grandes pierres couvertes</t>
  </si>
  <si>
    <t>02 37 28 02 99</t>
  </si>
  <si>
    <t>ud28@cfecgc.fr</t>
  </si>
  <si>
    <t>THIEFRY Marc</t>
  </si>
  <si>
    <t>UNION DEPARTEMENTALE FINISTERE CFE-CGC</t>
  </si>
  <si>
    <t xml:space="preserve">3, rue de l'Observatoire </t>
  </si>
  <si>
    <t>Brest</t>
  </si>
  <si>
    <t>02 98 43 04 20</t>
  </si>
  <si>
    <t>ud29@cfecgc.fr</t>
  </si>
  <si>
    <t>BILLET Michel</t>
  </si>
  <si>
    <t>UNION DEPARTEMENTALE CORSE DU SUD CFE-CGC</t>
  </si>
  <si>
    <t>3 rue Pierre Bonardi</t>
  </si>
  <si>
    <t>Ajaccio</t>
  </si>
  <si>
    <t>04 95 22 47 43</t>
  </si>
  <si>
    <t>ud20a@cfecgc.fr</t>
  </si>
  <si>
    <t>GIORDANI Fréderick</t>
  </si>
  <si>
    <t>UNION DEPARTEMENTALE HAUTE CORSE CFE-CGC</t>
  </si>
  <si>
    <t>MAISON DES SYNDICATS - IMPASSE DU CASTAGNO</t>
  </si>
  <si>
    <t>Bastia</t>
  </si>
  <si>
    <t>04 95 31 57 06</t>
  </si>
  <si>
    <t>ud20b@cfecgc.fr</t>
  </si>
  <si>
    <t>TAFANELLI Marie Pierre</t>
  </si>
  <si>
    <t>UNION DEPARTEMENTALE du GARD CFE-CGC</t>
  </si>
  <si>
    <t>Les Lavandières - 1 bis rue de Preston</t>
  </si>
  <si>
    <t>Nimes</t>
  </si>
  <si>
    <t>04 66 29 26 83</t>
  </si>
  <si>
    <t>ud30@cfecgc.fr</t>
  </si>
  <si>
    <t>MARTINET Jean Marle</t>
  </si>
  <si>
    <t>UNION DEPARTEMENTALE HAUTE-GARONNE CFE-CGC</t>
  </si>
  <si>
    <t>20 Ch. du pigeonnier de la Cepière - Bat A - 1er étage</t>
  </si>
  <si>
    <t>05 62 27 92 03</t>
  </si>
  <si>
    <t>ud31@cfecgc.fr</t>
  </si>
  <si>
    <t>FANCHINI Daniel</t>
  </si>
  <si>
    <t>UNION DEPARTEMENTALE du GERS CFE-CGC</t>
  </si>
  <si>
    <t>12 rue de la Somme</t>
  </si>
  <si>
    <t>Auch</t>
  </si>
  <si>
    <t>05 62 63 13 00</t>
  </si>
  <si>
    <t>ud32@cfecgc.fr</t>
  </si>
  <si>
    <t>ZARRIK Ali</t>
  </si>
  <si>
    <t>UNION DEPARTEMENTALE GIRONDE CFE-CGC</t>
  </si>
  <si>
    <t xml:space="preserve">26, allées de Tourny </t>
  </si>
  <si>
    <t>33000</t>
  </si>
  <si>
    <t>Bordeaux</t>
  </si>
  <si>
    <t>05 56 81 79 51</t>
  </si>
  <si>
    <t>ud33@cfecgc.fr</t>
  </si>
  <si>
    <t>DE SEGOVIA SPADA Catherine</t>
  </si>
  <si>
    <t>UNION DEPARTEMENTALE HERAULT CFE-CGC</t>
  </si>
  <si>
    <t>MAISON DES SYNDICATS - 474 ALLEE HENRI II MONTMORENCY</t>
  </si>
  <si>
    <t>04 67 22 08 88</t>
  </si>
  <si>
    <t>ud34@cfecgc.fr</t>
  </si>
  <si>
    <t>PARROT Philippe</t>
  </si>
  <si>
    <t>UNION DEPARTEMENTALE ILE-ET-VILAINE CFE-CGC</t>
  </si>
  <si>
    <t>18 RUE CHICOGNE</t>
  </si>
  <si>
    <t>02 99 65 59 88</t>
  </si>
  <si>
    <t>ud35@cfecgc.fr</t>
  </si>
  <si>
    <t>LEVITOUX Bernard</t>
  </si>
  <si>
    <t>UNION DEPARTEMENTALE INDRE CFE-CGC</t>
  </si>
  <si>
    <t>1 boulevard George Sand</t>
  </si>
  <si>
    <t>Chateauroux</t>
  </si>
  <si>
    <t>ud36@cfecgc.fr</t>
  </si>
  <si>
    <t>DUTAUT Vanessa</t>
  </si>
  <si>
    <t>UNION DEPARTEMENTALE INDRE-ET-LOIRE CFE-CGC</t>
  </si>
  <si>
    <t>MAISON DES SYNDICATS - 18 RUE DE L OISELET</t>
  </si>
  <si>
    <t>SAINT AVERTIN</t>
  </si>
  <si>
    <t>02 47 38 55 14</t>
  </si>
  <si>
    <t>ud37@cfecgc.fr</t>
  </si>
  <si>
    <t>MARTINEZ Thierry</t>
  </si>
  <si>
    <t>UNION DEPARTEMENTALE ISERE CFE-CGC</t>
  </si>
  <si>
    <t>Bourse du Travail - 32 Avenue de l'Europe</t>
  </si>
  <si>
    <t>04 76 23 24 18</t>
  </si>
  <si>
    <t>http://www.cfecgc38.org/</t>
  </si>
  <si>
    <t>ud38@cfecgc.fr</t>
  </si>
  <si>
    <t>CRUZ Bernard</t>
  </si>
  <si>
    <t>UNION DEPARTEMENTALE JURA CFE-CGC</t>
  </si>
  <si>
    <t>MAISON DES SYNDICATS - 76 RUE SAINT DESIRE</t>
  </si>
  <si>
    <t>03 84 47 57 72</t>
  </si>
  <si>
    <t>ud39@cfecgc.fr</t>
  </si>
  <si>
    <t>NOTZ Eric</t>
  </si>
  <si>
    <t>UNION DEPARTEMENTALE LANDES CFE-CGC</t>
  </si>
  <si>
    <t>Maison des syndicats  - 97 place de la Caserne Bosquet</t>
  </si>
  <si>
    <t>05 58 75 97 37</t>
  </si>
  <si>
    <t>ud40@cfecgc.fr</t>
  </si>
  <si>
    <t>BOUILLY Xavier</t>
  </si>
  <si>
    <t>UNION DEPARTEMENTALE LOIR ET CHER CFE-CGC</t>
  </si>
  <si>
    <t>35 / 37 AVENUE DE L EUROPE - MAISON DES SYNDICATS</t>
  </si>
  <si>
    <t>02 54 43 31 12</t>
  </si>
  <si>
    <t>ud41@cfecgc.fr</t>
  </si>
  <si>
    <t>GUILLEMARD Philippe</t>
  </si>
  <si>
    <t>UNION DEPARTEMENTALE LOIRE CFE-CGC</t>
  </si>
  <si>
    <t xml:space="preserve">23, rue Charles de Gaulle </t>
  </si>
  <si>
    <t>Saint-Etienne</t>
  </si>
  <si>
    <t>04 77 33 00 06</t>
  </si>
  <si>
    <t>ud42@cfecgc.fr</t>
  </si>
  <si>
    <t>MANSUY Serge</t>
  </si>
  <si>
    <t>UNION DEPARTEMENTALE HAUTE-LOIRE CFE-CGC</t>
  </si>
  <si>
    <t>Maison des Syndicats - Rue de la Passerelle</t>
  </si>
  <si>
    <t>Le Puy en Velay</t>
  </si>
  <si>
    <t>04 71 05 61 00</t>
  </si>
  <si>
    <t>ud43@cfecgc.fr</t>
  </si>
  <si>
    <t>BENYAHIA Abdelghani</t>
  </si>
  <si>
    <t>UNION DEPARTEMENTALE LOIRE-ATLANTIQUE CFE-CGC</t>
  </si>
  <si>
    <t>MAISON DES SYNDICATS - CASE POSTALE 7 - 7 PLACE GARE DE L ETAT</t>
  </si>
  <si>
    <t>NANTES CEDEX</t>
  </si>
  <si>
    <t>02 40 35 98 29</t>
  </si>
  <si>
    <t>ud44@cfecgc.fr</t>
  </si>
  <si>
    <t>MARCHAND Frédéric</t>
  </si>
  <si>
    <t>UNION DEPARTEMENTALE LOIRET CFE-CGC</t>
  </si>
  <si>
    <t>10 RUE THEOPHILE NAUDY - MAISON DES SYNDICATS</t>
  </si>
  <si>
    <t>02 38 62 61 16</t>
  </si>
  <si>
    <t>ud45@cfecgc.fr</t>
  </si>
  <si>
    <t>MARTEL Olivier</t>
  </si>
  <si>
    <t>UNION DEPARTEMENTALE LOT CFE-CGC</t>
  </si>
  <si>
    <t>BOURSE DU TRAVAIL - PLACE ROUSSEAU</t>
  </si>
  <si>
    <t>05 65 53 93 26</t>
  </si>
  <si>
    <t>ud46@cfecgc.fr</t>
  </si>
  <si>
    <t>SOULIE Arnaud</t>
  </si>
  <si>
    <t>UNION DEPARTEMENTALE LOT-ET-GARONNE CFE-CGC</t>
  </si>
  <si>
    <t xml:space="preserve">9 - 11 RUE DES FRERES MAGEN </t>
  </si>
  <si>
    <t>05 53 66 24 09</t>
  </si>
  <si>
    <t>ud47@cfecgc.fr</t>
  </si>
  <si>
    <t>SANCHEZ Jean</t>
  </si>
  <si>
    <t>UNION DEPARTEMENTALE LOZERE CFE-CGC</t>
  </si>
  <si>
    <t>10 RUE CHARLES MOREL - ESPACE JEAN JAURES</t>
  </si>
  <si>
    <t>04 66 65 11 67</t>
  </si>
  <si>
    <t>JAILLET Jérôme</t>
  </si>
  <si>
    <t>UNION DEPARTEMENTALE MAINE-ET-LOIRE CFE-CGC</t>
  </si>
  <si>
    <t>14 PLACE LOUIS IMBACH  - BOURSE DU TRAVAIL  EscB 2ème étage</t>
  </si>
  <si>
    <t>02 41 25 36 80</t>
  </si>
  <si>
    <t>ud49@cfecgc.fr</t>
  </si>
  <si>
    <t>FRESSE Michel</t>
  </si>
  <si>
    <t>UNION DEPARTEMENTALE MANCHE CFE-CGC</t>
  </si>
  <si>
    <t xml:space="preserve">MAISON DES SYNDICATS - 6 RUE DES TANNERIES PRODHOMME </t>
  </si>
  <si>
    <t>50200</t>
  </si>
  <si>
    <t>COUTANCES</t>
  </si>
  <si>
    <t>02 33 07 55 97</t>
  </si>
  <si>
    <t>ud50@cfecgc.fr</t>
  </si>
  <si>
    <t>HELAINE Claudine</t>
  </si>
  <si>
    <t>UNION DEPARTEMENTALE MARNE CFE-CGC</t>
  </si>
  <si>
    <t>MAISON DES SYNDICATS - 15 BOULEVARD DE LA PAIX</t>
  </si>
  <si>
    <t>03 26 47 10 10</t>
  </si>
  <si>
    <t>ud51@cfecgc.fr</t>
  </si>
  <si>
    <t>LACORRE Jacques</t>
  </si>
  <si>
    <t>UNION DEPARTEMENTALE HAUTE-MARNE CFE-CGC</t>
  </si>
  <si>
    <t>24 Avenue du Général Leclerc - BP 90080</t>
  </si>
  <si>
    <t>CHAUMONT CEDEX</t>
  </si>
  <si>
    <t>06 43 00 03 27</t>
  </si>
  <si>
    <t>ud52@cfecgc.fr</t>
  </si>
  <si>
    <t>BOURCELOT  Mireille</t>
  </si>
  <si>
    <t>UNION DEPARTEMENTALE MAYENNE CFE-CGC</t>
  </si>
  <si>
    <t>15 RUE SAINT MATHURIN - MAISON DES SYNDICATS</t>
  </si>
  <si>
    <t>02 43 53 11 25</t>
  </si>
  <si>
    <t>ud53@cfecgc.fr</t>
  </si>
  <si>
    <t>DUVERGER Denis</t>
  </si>
  <si>
    <t>UNION DEPARTEMENTALE MEURTHE-ET-MOSELLE CFE-CGC</t>
  </si>
  <si>
    <t>58 BIS RUE RAYMOND POINCARE</t>
  </si>
  <si>
    <t>03 83 36 40 60</t>
  </si>
  <si>
    <t>ud54@cfecgc.fr</t>
  </si>
  <si>
    <t>PASCUAL Silverio</t>
  </si>
  <si>
    <t>UNION DEPARTEMENTALE MEUSE CFE-CGC</t>
  </si>
  <si>
    <t>11 PLACE DE LA COURONNE - BP 276</t>
  </si>
  <si>
    <t>55006</t>
  </si>
  <si>
    <t>BAR LE DUC CEDEX</t>
  </si>
  <si>
    <t>03 29 45 20 95</t>
  </si>
  <si>
    <t>ud55@cfecgc.fr</t>
  </si>
  <si>
    <t>PARIS Franck</t>
  </si>
  <si>
    <t>UNION DEPARTEMENTALE MORBIHAN CFE-CGC</t>
  </si>
  <si>
    <t>82 BIS BD COSMANO DUMANOIR - MAISON DES SYNDICATS</t>
  </si>
  <si>
    <t>02 97 37 65 31</t>
  </si>
  <si>
    <t>ud56@cfecgc.fr</t>
  </si>
  <si>
    <t>BORDENAVE Jean-Yves</t>
  </si>
  <si>
    <t>UNION DEPARTEMENTALE MOSELLE CFE-CGC</t>
  </si>
  <si>
    <t>2 RUE DU STADE</t>
  </si>
  <si>
    <t>57050</t>
  </si>
  <si>
    <t>LONGEVILLE LES METZ</t>
  </si>
  <si>
    <t>03 54 22 84 88</t>
  </si>
  <si>
    <t>https://www.cfe-cgc-moselle.fr/%C3%A0-propos/coordonn%C3%A9es-ud-moselle/</t>
  </si>
  <si>
    <t>ud57@cfecgc.fr</t>
  </si>
  <si>
    <t>TERVICHE Pascal</t>
  </si>
  <si>
    <t>UNION DEPARTEMENTALE NIEVRE CFE-CGC</t>
  </si>
  <si>
    <t>2 BOULEVARD PIERRE DE COUBERTIN - MAISON DES SYNDICATS</t>
  </si>
  <si>
    <t>03 86 61 05 67</t>
  </si>
  <si>
    <t>ud58@cfecgc.fr</t>
  </si>
  <si>
    <t>MICHOT Philippe</t>
  </si>
  <si>
    <t>UNION DEPARTEMENTALE NORD CFE -CGC</t>
  </si>
  <si>
    <t>2 AVENUE GEORGES DUPONT - ZAC DE L EPINETTE</t>
  </si>
  <si>
    <t>59120</t>
  </si>
  <si>
    <t>LOOS</t>
  </si>
  <si>
    <t>06 29 37 84 51</t>
  </si>
  <si>
    <t>ud59@cfecgc.fr</t>
  </si>
  <si>
    <t>MALLARD Muriel</t>
  </si>
  <si>
    <t>UNION DEPARTEMENTALE OISE CFE-CGC</t>
  </si>
  <si>
    <t>BOURSE DU TRAVAIL - RUE FERNAND PELLOUTIER</t>
  </si>
  <si>
    <t>03 44 55 59 53</t>
  </si>
  <si>
    <t>ud60@cfecgc.fr</t>
  </si>
  <si>
    <t>ROBERT Pierre-Yves</t>
  </si>
  <si>
    <t>UNION DEPARTEMENTALE ORNE CFE-CGC</t>
  </si>
  <si>
    <t>9 RUE GUSTAVE FLAUBERT - BP 87</t>
  </si>
  <si>
    <t>61003</t>
  </si>
  <si>
    <t>ALENCON CEDEX</t>
  </si>
  <si>
    <t>02 33 28 44 67</t>
  </si>
  <si>
    <t>ud61@cfecgc.fr</t>
  </si>
  <si>
    <t>BAILLEUL Michele</t>
  </si>
  <si>
    <t>UNION DEPARTEMENTALE PAS-DE-CALAIS CFE-CGC</t>
  </si>
  <si>
    <t>16 RUE ARISTIDE BRIAND - MAISON DES SOCIETES BUREAU 30</t>
  </si>
  <si>
    <t>ARRAS</t>
  </si>
  <si>
    <t>09 77 53 20 30</t>
  </si>
  <si>
    <t>cfecgc-ud62@wanadoo.fr</t>
  </si>
  <si>
    <t>LALOUX Bernard</t>
  </si>
  <si>
    <t>UNION DEPARTEMENTALE PUY DE DOME CFE-CGC</t>
  </si>
  <si>
    <t>13 RUE DES 4 PASSEPORTS</t>
  </si>
  <si>
    <t>04 73 36 94 77</t>
  </si>
  <si>
    <t>ud63@cfecgc.fr</t>
  </si>
  <si>
    <t>DEZEMARD Richard</t>
  </si>
  <si>
    <t>UNION DEPARTEMENTALE PYRENEES-ATLANTIQUE CFE-CGC</t>
  </si>
  <si>
    <t>RUE CARNOT 5ème ETAGE - COMPLEXE DE LA REPUBLIQUE</t>
  </si>
  <si>
    <t>05 59 27 83 97</t>
  </si>
  <si>
    <t>ud64@cfecgc.fr</t>
  </si>
  <si>
    <t>MONGE Jean Pierre</t>
  </si>
  <si>
    <t>UNION DEPARTEMENTALE HAUTES-PYRENEES CFE-CGC</t>
  </si>
  <si>
    <t>Bourse du travail - 5 boulevard du Martinet</t>
  </si>
  <si>
    <t>Tarbes</t>
  </si>
  <si>
    <t>05 62 37 59 62</t>
  </si>
  <si>
    <t>ud65@cfecgc.fr</t>
  </si>
  <si>
    <t>TOLZA Gerard</t>
  </si>
  <si>
    <t>UNION DEPARTEMENTALE PYRENEES-ORIENTALES CFE-CGC</t>
  </si>
  <si>
    <t>52 RUE DU MARECHAL FOCH</t>
  </si>
  <si>
    <t>04 68 34 72 20</t>
  </si>
  <si>
    <t>ud66@cfecgc.fr</t>
  </si>
  <si>
    <t>RIGAUD Bernard</t>
  </si>
  <si>
    <t>UNION DEPARTEMENTALE BAS-RHIN CFE-CGC</t>
  </si>
  <si>
    <t>1 RUE SEDILLOT</t>
  </si>
  <si>
    <t>03 88 36 61 56</t>
  </si>
  <si>
    <t>ud67@cfecgc.fr</t>
  </si>
  <si>
    <t>CARRERE Liliane</t>
  </si>
  <si>
    <t>UNION DEPARTEMENTALE HAUT-RHIN CFE-CGC</t>
  </si>
  <si>
    <t>8 rue de la Bourse</t>
  </si>
  <si>
    <t>03 89 45 80 87</t>
  </si>
  <si>
    <t>ud68@cfecgc.fr</t>
  </si>
  <si>
    <t>BEAUVOIS Frederic</t>
  </si>
  <si>
    <t>UNION DEPARTEMENTALE RHONE CFE-CGC</t>
  </si>
  <si>
    <t>214 AVENUE FELIX FAURE - MAISON DES SYNDICATS</t>
  </si>
  <si>
    <t>LYON CEDEX 3</t>
  </si>
  <si>
    <t>04 78 53 29 93</t>
  </si>
  <si>
    <t>ud69@cfecgc.fr</t>
  </si>
  <si>
    <t>STUDER Jacques</t>
  </si>
  <si>
    <t>UNION DEPARTEMENTALE HAUTE-SAÔNE CFE-CGC</t>
  </si>
  <si>
    <t>5 COURS FRANCOIS VILLON - BP 90311</t>
  </si>
  <si>
    <t>70006</t>
  </si>
  <si>
    <t>VESOUL CEDEX</t>
  </si>
  <si>
    <t>09 53 90 56 91</t>
  </si>
  <si>
    <t>http://ud.cfe-cgc70.over-blog.com/</t>
  </si>
  <si>
    <t>ud70@cfecgc.fr</t>
  </si>
  <si>
    <t>PAGOT Thierry</t>
  </si>
  <si>
    <t>UNION DEPARTEMENTALE SAONE-ET-LOIRE CFE-CGC</t>
  </si>
  <si>
    <t>Maison des Syndicats - PLACE DES CORDELIERS</t>
  </si>
  <si>
    <t>ud71@cfecgc.fr</t>
  </si>
  <si>
    <t>LECLUSE François</t>
  </si>
  <si>
    <t>UNION DEPARTEMENTALE SARTHE CFE-CGC</t>
  </si>
  <si>
    <t>Maison des Syndicats et Associations - 4 Rue d'Arcole</t>
  </si>
  <si>
    <t>06 48 00 67 06</t>
  </si>
  <si>
    <t>ud72@cfecgc.fr</t>
  </si>
  <si>
    <t>BARNIER Gérard</t>
  </si>
  <si>
    <t>UNION DEPARTEMENTALE SAVOIE CFE-CGC</t>
  </si>
  <si>
    <t>77 RUE AMBROISE CROIZAT - MAISON DES SYNDICATS</t>
  </si>
  <si>
    <t>04 79 62 12 33</t>
  </si>
  <si>
    <t>ud73@cfecgc.fr</t>
  </si>
  <si>
    <t>ROISSARD Dominique</t>
  </si>
  <si>
    <t>UNION DEPARTEMENTALE HAUTE-SAVOIE CFE-CGC</t>
  </si>
  <si>
    <t xml:space="preserve">Maison des Syndicats - 29, rue de la Crête </t>
  </si>
  <si>
    <t>04 50 67 40 12</t>
  </si>
  <si>
    <t>ud74@cfecgc.fr</t>
  </si>
  <si>
    <t>LAQUA Patrick</t>
  </si>
  <si>
    <t>UNION DEPARTEMENTALE PARIS CFE-CGC</t>
  </si>
  <si>
    <t>59-63 RUE DU ROCHER - MAISON DE LA CFE-CGC</t>
  </si>
  <si>
    <t>75008</t>
  </si>
  <si>
    <t>01 55 30 12 66</t>
  </si>
  <si>
    <t>ud75@cfecgc.fr</t>
  </si>
  <si>
    <t>BERVAS Gerard</t>
  </si>
  <si>
    <t>UNION DEPARTEMENTALE SEINE-MARITIME CFE-CGC</t>
  </si>
  <si>
    <t>26 RUE DE L INDUSTRIE - ILE LACROIX</t>
  </si>
  <si>
    <t>02 35 36 24 01</t>
  </si>
  <si>
    <t>ud76@cfecgc.fr</t>
  </si>
  <si>
    <t>FARGUES Paul</t>
  </si>
  <si>
    <t>UNION DEPARTEMENTALE SEINE-ET-MARNE CFE-CGC</t>
  </si>
  <si>
    <t>01 64 39 00 53</t>
  </si>
  <si>
    <t>ud77@cfecgc.fr</t>
  </si>
  <si>
    <t>SCHWARTZ Frederic</t>
  </si>
  <si>
    <t>UNION DEPARTEMENTALE YVELINES CFE-CGC</t>
  </si>
  <si>
    <t>88 BIS AVENUE DE PARIS</t>
  </si>
  <si>
    <t>01 39 53 84 90</t>
  </si>
  <si>
    <t>ud78@cfecgc.fr</t>
  </si>
  <si>
    <t>MANCHON Arnaud</t>
  </si>
  <si>
    <t>UNION DEPARTEMENTALE DEUX-SEVRES CFE-CGC</t>
  </si>
  <si>
    <t>BP 3034 - 8 rue Joseph Cugnot</t>
  </si>
  <si>
    <t>79012</t>
  </si>
  <si>
    <t>NIORT Cedex</t>
  </si>
  <si>
    <t>05 49 73 17 07</t>
  </si>
  <si>
    <t>ud79@cfecgc.fr</t>
  </si>
  <si>
    <t>CABOULET Patrice</t>
  </si>
  <si>
    <t>UNION DEPARTEMENTALE SOMME CFE-CGC</t>
  </si>
  <si>
    <t>52 RUE DAIRE - Immeuble LE BON PASTEUR</t>
  </si>
  <si>
    <t>03 22 71 74 44</t>
  </si>
  <si>
    <t>ud80@cfecgc.fr</t>
  </si>
  <si>
    <t>TAILLEFER Jean-Louis</t>
  </si>
  <si>
    <t>UNION DEPARTEMENTALE TARN CFE-CFE</t>
  </si>
  <si>
    <t>203 ROUTE DE MILLAU</t>
  </si>
  <si>
    <t>05 63 38 25 36</t>
  </si>
  <si>
    <t>ud81@cfecgc.fr</t>
  </si>
  <si>
    <t>VINES Michel</t>
  </si>
  <si>
    <t>UNION DEPARTEMENTALE TARN-ET-GARRONNE CFE-CGC</t>
  </si>
  <si>
    <t>4 ALLEES MORTARIEU</t>
  </si>
  <si>
    <t>05 63 63 98 13</t>
  </si>
  <si>
    <t>ud82@cfecgc.fr</t>
  </si>
  <si>
    <t>DIGNAC Pascal</t>
  </si>
  <si>
    <t>UNION DEPARTEMENTALE VAR CFE-CGC</t>
  </si>
  <si>
    <t>SQUARE DU DOCTEUR BONDIL - PORTE D Italie</t>
  </si>
  <si>
    <t>04 94 09 19 46</t>
  </si>
  <si>
    <t>ud83@cfecgc.fr</t>
  </si>
  <si>
    <t>HUDELOT Fabienne</t>
  </si>
  <si>
    <t>UNION DEPARTEMENTALE VAUCLUSE CFE-CGC</t>
  </si>
  <si>
    <t>135 AVENUE PIERRE SEMARD - MIN BAT H1</t>
  </si>
  <si>
    <t>AVIGNON SUD</t>
  </si>
  <si>
    <t>04 90 88 42 97</t>
  </si>
  <si>
    <t>ud84@cfecgc.fr</t>
  </si>
  <si>
    <t>SEGURA Sylvain</t>
  </si>
  <si>
    <t>UNION DEPARTEMENTALE VENDEE CFE-CGC</t>
  </si>
  <si>
    <t>16 BOULEVARD LOUIS BLANC</t>
  </si>
  <si>
    <t>02 51 37 58 86</t>
  </si>
  <si>
    <t>ud85@cfecgc.fr</t>
  </si>
  <si>
    <t>JOSLAIN Eddy</t>
  </si>
  <si>
    <t>UNION DEPARTEMENTALE VIENNE CFE-CGC</t>
  </si>
  <si>
    <t>21 Bis RUE ARSENE ORILLARD</t>
  </si>
  <si>
    <t>POITIERS CEDEX</t>
  </si>
  <si>
    <t>05 49 41 56 54</t>
  </si>
  <si>
    <t>ud86@cfecgc.fr</t>
  </si>
  <si>
    <t>BENETEAU Philippe</t>
  </si>
  <si>
    <t>UNION DEPARTEMENTALE HAUTE-VIENNE CFE-CGC</t>
  </si>
  <si>
    <t>17 rue Jules Ferry</t>
  </si>
  <si>
    <t>Limoges</t>
  </si>
  <si>
    <t>05 55 01 10 12</t>
  </si>
  <si>
    <t>ud87@cfecgc.fr</t>
  </si>
  <si>
    <t>VARACHAUD Philippe</t>
  </si>
  <si>
    <t>UNION DEPARTEMENTALE VOSGES CFE-CGC</t>
  </si>
  <si>
    <t>4 RUE ARISTIDE BRIAND</t>
  </si>
  <si>
    <t>03 29 82 09 22</t>
  </si>
  <si>
    <t>https://www.cfecgcgrandest.fr/unions-territoriales/ud-88/</t>
  </si>
  <si>
    <t>ud88@cfecgc.fr</t>
  </si>
  <si>
    <t>PIETTE Andry</t>
  </si>
  <si>
    <t>UNION DEPARTEMENETALE YONNE CFE-CGC</t>
  </si>
  <si>
    <t>7 RUE MAX QUANTIN - MAISON DES SYNDICATS</t>
  </si>
  <si>
    <t>03 86 52 20 41</t>
  </si>
  <si>
    <t>ud89@cfecgc.fr</t>
  </si>
  <si>
    <t>ZENNER Alain</t>
  </si>
  <si>
    <t>UNION DEPARTEMENTALE TERRITOIRE-DE-BELFORT CFE-CGC</t>
  </si>
  <si>
    <t>PLACE DU GENERAL DE GAULLE - MAISON DU PEUPLE SALLE 115</t>
  </si>
  <si>
    <t>03 84 28 59 63</t>
  </si>
  <si>
    <t>ud90@cfecgc.fr</t>
  </si>
  <si>
    <t>LAURENT Olivier</t>
  </si>
  <si>
    <t>UNION DEPARTEMENTALE ESSONNE CFE-CGC</t>
  </si>
  <si>
    <t>Maison des syndicats - 12 pl des Terasses de l'Agora</t>
  </si>
  <si>
    <t>EVRY Cedex</t>
  </si>
  <si>
    <t>01 60 78 51 49</t>
  </si>
  <si>
    <t>ud91@cfecgc.fr</t>
  </si>
  <si>
    <t>VALENSI Eric</t>
  </si>
  <si>
    <t>UNION DEPARTEMENTALE HAUTS-DE-SEINE CFE-CGC</t>
  </si>
  <si>
    <t>1 RUE CHARLES LORILLEUX - ESCALIER T</t>
  </si>
  <si>
    <t>92800</t>
  </si>
  <si>
    <t>PUTEAUX</t>
  </si>
  <si>
    <t>01 47 76 05 75</t>
  </si>
  <si>
    <t>http://ud92cfecgc.free.fr/</t>
  </si>
  <si>
    <t>ud92@cfecgc.fr</t>
  </si>
  <si>
    <t>RUIZ Maurice</t>
  </si>
  <si>
    <t>UNION DEPARTEMENTALE SEINE-SAINT-DENIS CFE-CGC</t>
  </si>
  <si>
    <t>1 PLACE DE LA LIBERATION - MAISON DES SYNDICATS</t>
  </si>
  <si>
    <t>93016</t>
  </si>
  <si>
    <t>BOBIGNY CEDEX</t>
  </si>
  <si>
    <t>http://www.ud93-cfecgc.org/</t>
  </si>
  <si>
    <t>ud93@cfecgc.fr</t>
  </si>
  <si>
    <t>BABIN Eric</t>
  </si>
  <si>
    <t>UNION DEPARTEMENTALE VAL DE MARNE CFE-CGC</t>
  </si>
  <si>
    <t>11 RUE DES ARCHIVES - MAISON DES SYNDICATS</t>
  </si>
  <si>
    <t>CRETEIL CEDEX</t>
  </si>
  <si>
    <t>01 49 80 05 15</t>
  </si>
  <si>
    <t>ud94@cfecgc.fr</t>
  </si>
  <si>
    <t>FARRAT Raymond</t>
  </si>
  <si>
    <t>UNION DEPARTEMENTALE VAL-D'OISE CFE-CGC</t>
  </si>
  <si>
    <t>26 RUE FRANCIS COMBE - MAISON DES SYNDICATS</t>
  </si>
  <si>
    <t>CERGY</t>
  </si>
  <si>
    <t>01 30 32 03 66</t>
  </si>
  <si>
    <t>ud95@cfecgc.fr</t>
  </si>
  <si>
    <t>PRIVE RIVALLAN Catherine</t>
  </si>
  <si>
    <t>68250</t>
  </si>
  <si>
    <t>ROUFFACH</t>
  </si>
  <si>
    <t>F840 UP2S IPRC</t>
  </si>
  <si>
    <t>Institutions de Prévoyance et de Retraite Complémentaire et Régimes des TNS</t>
  </si>
  <si>
    <t>59 - 63 Rue du Rocher</t>
  </si>
  <si>
    <t>01 55 30 13 23</t>
  </si>
  <si>
    <t>http://www.iprc-cfecgc.fr/</t>
  </si>
  <si>
    <t>iprc@cfecgc.fr</t>
  </si>
  <si>
    <t>Franck MARTIGNONI</t>
  </si>
  <si>
    <t>F780 INOVA CFE-CGC</t>
  </si>
  <si>
    <t xml:space="preserve"> Fédération des Métiers des Casinos, Restauration Collective et Rapide, Hôtellerie, Cafés, Restaurants, Loisirs &amp; Sports</t>
  </si>
  <si>
    <t>59-63 Rue du Rocher</t>
  </si>
  <si>
    <t>Paris</t>
  </si>
  <si>
    <t>01 55 30 13 37</t>
  </si>
  <si>
    <t>https://www.cfecgc-inova.fr/</t>
  </si>
  <si>
    <t>fd@cfecgc-inova.fr</t>
  </si>
  <si>
    <t>Amal GILIBERT</t>
  </si>
  <si>
    <t>F410 CSN</t>
  </si>
  <si>
    <t>Chambre Syndicale Nationale des Forces de vente</t>
  </si>
  <si>
    <t>2, rue d'Hauteville</t>
  </si>
  <si>
    <t>01 48 24 97 59</t>
  </si>
  <si>
    <t>https://www.csn.fr/</t>
  </si>
  <si>
    <t>csn@cfecgc.fr</t>
  </si>
  <si>
    <t>Laurence HERBELIN</t>
  </si>
  <si>
    <t>F400 FNECA CFE-CGC</t>
  </si>
  <si>
    <t>Syndicat National de l'Entreprise Crédit Agricole</t>
  </si>
  <si>
    <t>4, rue Moncey</t>
  </si>
  <si>
    <t>01 48 74 16 48</t>
  </si>
  <si>
    <t>https://www.sneca.fr/</t>
  </si>
  <si>
    <t>contact@sneca.fr</t>
  </si>
  <si>
    <t>Olivier BRIOL</t>
  </si>
  <si>
    <t>F380 FDEA CFE-CGC</t>
  </si>
  <si>
    <t>Fédération de l'Eau et Assainissement</t>
  </si>
  <si>
    <t>M. Yves MOUSSET - 5 RUE DU GATINAIS</t>
  </si>
  <si>
    <t>BOISSISE LE ROI</t>
  </si>
  <si>
    <t>06 74 89 31 25</t>
  </si>
  <si>
    <t xml:space="preserve"> - </t>
  </si>
  <si>
    <t>fdea@cfecgc.fr</t>
  </si>
  <si>
    <t>Yves MOUSSET</t>
  </si>
  <si>
    <t>F370 COMMUNICATION CFE-CGC</t>
  </si>
  <si>
    <t>FÉDÉRATION DE LA CULTURE, COMMUNICATION &amp; SPECTACLE</t>
  </si>
  <si>
    <t>59 RUE DU ROCHER</t>
  </si>
  <si>
    <t>01 55 30 69 03</t>
  </si>
  <si>
    <t>http://www.fccs-cgc.org/</t>
  </si>
  <si>
    <t>communication@cfecgc.fr</t>
  </si>
  <si>
    <t>Aurélie HOUANARD</t>
  </si>
  <si>
    <t>F360 UP2S Santé CFE-CGC</t>
  </si>
  <si>
    <t>Fédération Santé social</t>
  </si>
  <si>
    <t>39, rue Victor Massé</t>
  </si>
  <si>
    <t>01 48 78 49 49</t>
  </si>
  <si>
    <t>http://cfecgc-santesocial.fr/</t>
  </si>
  <si>
    <t>federation@cfecgc-santesocial.fr</t>
  </si>
  <si>
    <t>Xavier DEHARO</t>
  </si>
  <si>
    <t>F340 TRANSPORTS CFE-CGC</t>
  </si>
  <si>
    <t>Fédération nationale  Transports</t>
  </si>
  <si>
    <t>59, rue du Rocher</t>
  </si>
  <si>
    <t>01 55 30 13 35</t>
  </si>
  <si>
    <t>http://cfecgc-transports.org/</t>
  </si>
  <si>
    <t>transports@cfecgc.fr</t>
  </si>
  <si>
    <t>Cécile CLOSSA</t>
  </si>
  <si>
    <t>F310 UP2S Sécurité Sociale CFE-CGC</t>
  </si>
  <si>
    <t>Fédération Sécurité sociale</t>
  </si>
  <si>
    <t>01 55 30 13 93</t>
  </si>
  <si>
    <t>securitesociale@cfecgc.fr</t>
  </si>
  <si>
    <t>Françoise SIFFROI</t>
  </si>
  <si>
    <t>F300 METIERS FINANCE BANQUE CFE-CGC</t>
  </si>
  <si>
    <t>Syndicat National de la Banque et du Crédit</t>
  </si>
  <si>
    <t>2, rue Scandicci</t>
  </si>
  <si>
    <t>Pantin Cedex</t>
  </si>
  <si>
    <t>01 48 10 10 50</t>
  </si>
  <si>
    <t>http://www.snb-services.com/</t>
  </si>
  <si>
    <t>contact@snb-services.org</t>
  </si>
  <si>
    <t>Christelle VAUDE</t>
  </si>
  <si>
    <t>F290 GFPP - PORTS &amp; CCI CFE-CGC</t>
  </si>
  <si>
    <t>FÉDÉRATION NATIONALE DES PORTS &amp; CHAMBRES DE COMMERCE ET D INDUSTRIE</t>
  </si>
  <si>
    <t>23, place Joliette</t>
  </si>
  <si>
    <t>Marseille Cedex 02</t>
  </si>
  <si>
    <t>Alain DORMENVAL</t>
  </si>
  <si>
    <t>F280 FNEM CFE-CGC</t>
  </si>
  <si>
    <t>FÉDÉRATION ENCADREMENT MINES</t>
  </si>
  <si>
    <t>5, rue de la Passerelle</t>
  </si>
  <si>
    <t>FREYMING MERLEBACH</t>
  </si>
  <si>
    <t>03 87 81 72 63</t>
  </si>
  <si>
    <t>fnem.cfecgc@orange.fr</t>
  </si>
  <si>
    <t>Secrétariat</t>
  </si>
  <si>
    <t>F270 ENERMINE CFE-CGC</t>
  </si>
  <si>
    <t>FÉDÉRATION ENERMINE</t>
  </si>
  <si>
    <t>01 55 30 13 81</t>
  </si>
  <si>
    <t>enermine@cfecgc.fr</t>
  </si>
  <si>
    <t>Thia MELLAL</t>
  </si>
  <si>
    <t>F250 FNEMA CFE-CGC</t>
  </si>
  <si>
    <t>FÉDÉRATION DES METIERS DE L'AERIEN</t>
  </si>
  <si>
    <t>59 RUE DU ROCHER - MAISON DE LA CFE-CGC</t>
  </si>
  <si>
    <t>01 55 30 69 52</t>
  </si>
  <si>
    <t>fnema.cfecgc@gmail.com</t>
  </si>
  <si>
    <t>LAMARQUE Olivier</t>
  </si>
  <si>
    <t>F240 METALLURGIE CFE-CGC</t>
  </si>
  <si>
    <t>FÉDÉRATION MÉTALLURGIE</t>
  </si>
  <si>
    <t>33, avenue de la République</t>
  </si>
  <si>
    <t>01 44 53 32 00</t>
  </si>
  <si>
    <t>https://www.metallurgie-cfecgc.com/</t>
  </si>
  <si>
    <t>federation@metallurgie-cfecgc.com</t>
  </si>
  <si>
    <t>Clara DELMAS</t>
  </si>
  <si>
    <t>F220 MEDIAS 2000 CFE-CGC</t>
  </si>
  <si>
    <t xml:space="preserve">FÉDÉRATION MEDIAS 2000 </t>
  </si>
  <si>
    <t>7, esplanade Henri de France - Maison France Télévision - Pièce V 139</t>
  </si>
  <si>
    <t>Paris Cedex 15</t>
  </si>
  <si>
    <t>01 56 22 56 83</t>
  </si>
  <si>
    <t>http://medias-cgc.blogspot.com/</t>
  </si>
  <si>
    <t>jacques.larose@francetv.fr</t>
  </si>
  <si>
    <t>Jacques LAROSE</t>
  </si>
  <si>
    <t>F210 Services Publics</t>
  </si>
  <si>
    <t>Fédération Services Publics</t>
  </si>
  <si>
    <t>15 - 17, rue Beccaria</t>
  </si>
  <si>
    <t>01 44 70 65 90</t>
  </si>
  <si>
    <t>https://www.cfecgcfp.org/</t>
  </si>
  <si>
    <t>fonctions.publiques@cfecgc.org</t>
  </si>
  <si>
    <t>F206 COMMERCES ET SERVICES CFE-CGC</t>
  </si>
  <si>
    <t>Fédération Nationale Encadrement Commerce Services</t>
  </si>
  <si>
    <t>9, rue de Rocroy</t>
  </si>
  <si>
    <t>01 53 26 99 90</t>
  </si>
  <si>
    <t>http://www.fnecs.fr/</t>
  </si>
  <si>
    <t>commerceservices@cfecgc.fr</t>
  </si>
  <si>
    <t>LECUYER Jean-François</t>
  </si>
  <si>
    <t>F190 ENERGIES CFE-CGC</t>
  </si>
  <si>
    <t>Fédération  ENERGIES</t>
  </si>
  <si>
    <t>01 55 07 57 00</t>
  </si>
  <si>
    <t>https://cfe-energies.com/</t>
  </si>
  <si>
    <t>contact@cfe-energies.com</t>
  </si>
  <si>
    <t>Manuela BESSEMOULIN</t>
  </si>
  <si>
    <t>F180 FIECI CFE-CGC</t>
  </si>
  <si>
    <t>FÉDÉRATION NATIONALE DU PERSONNEL DE L'ENCADREMENT DES SOCIETES DE SERVICE INFORMATIQUE</t>
  </si>
  <si>
    <t>01 42 46 33 33</t>
  </si>
  <si>
    <t>http://www.fieci-cfecgc.org/</t>
  </si>
  <si>
    <t>contact@fieci-cgc.com</t>
  </si>
  <si>
    <t>vincent HARMEL</t>
  </si>
  <si>
    <t>F170 GFPP CFE-CGC</t>
  </si>
  <si>
    <t>GROUPEMENT FÉDÉRAL PLURI-PROFESSIONNEL</t>
  </si>
  <si>
    <t>01 55 30 13 15</t>
  </si>
  <si>
    <t>gfpp@cfecgc.fr</t>
  </si>
  <si>
    <t>F160 CHIMIE CFE-CGC</t>
  </si>
  <si>
    <t>Fédération CFE CGC de la Chimie</t>
  </si>
  <si>
    <t>33, Avenue de la République</t>
  </si>
  <si>
    <t>01 42 28 28 05</t>
  </si>
  <si>
    <t>https://cfecgc-chimie.org/</t>
  </si>
  <si>
    <t>secretariat@cfecgc-chimie.org</t>
  </si>
  <si>
    <t>MARTINY Marielle</t>
  </si>
  <si>
    <t>F150 CONSTRUCTION CFE-CGC</t>
  </si>
  <si>
    <t>Fédération CFE CGC de la Construction</t>
  </si>
  <si>
    <t>15, rue de Londres</t>
  </si>
  <si>
    <t>01 55 31 76 76</t>
  </si>
  <si>
    <t>http://www.construction-cfecgc.com/</t>
  </si>
  <si>
    <t>construction@cfecgc.fr</t>
  </si>
  <si>
    <t>secrétariat</t>
  </si>
  <si>
    <t>F130 ASSURANCE CFE-CGC</t>
  </si>
  <si>
    <t>Fédération CFE CGC d l'assurance et de l'assistance</t>
  </si>
  <si>
    <t>43 RUE DE PROVENCE</t>
  </si>
  <si>
    <t>01 42 81 58 51</t>
  </si>
  <si>
    <t>http://federationassurance.cfecgc.org/</t>
  </si>
  <si>
    <t>assurance@cfecgc.fr</t>
  </si>
  <si>
    <t>Apoline ANTONOSS</t>
  </si>
  <si>
    <t>F120 AGRO CFE CGC</t>
  </si>
  <si>
    <t>Fédération CFE CGC de l'Agro-alimentaire</t>
  </si>
  <si>
    <t>26 rue de Naples</t>
  </si>
  <si>
    <t>01 56 02 66 36</t>
  </si>
  <si>
    <t>http://www.cfecgcagro.org/</t>
  </si>
  <si>
    <t>agro@cfecgcagro.fr</t>
  </si>
  <si>
    <t>Nathalie MACHY</t>
  </si>
  <si>
    <t>27 rue du 4ème Spahis Marocains - Pavillon 1</t>
  </si>
  <si>
    <t>22, rue de l'Arcade</t>
  </si>
  <si>
    <t>Commentaire</t>
  </si>
  <si>
    <t>MàJ le 20/06/2024 en lien avec https://www.legifrance.gouv.fr/jorf/id/JORFTEXT000048453190</t>
  </si>
  <si>
    <t xml:space="preserve"> Nicolas FAINTRENIE</t>
  </si>
  <si>
    <t>services@fecfo.fr</t>
  </si>
  <si>
    <t>01 48 01 91 95</t>
  </si>
  <si>
    <t>22, rue St Vincent de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</si>
</sst>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444444"/>
      <name val="Arial"/>
      <family val="2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rgb="FFBA8B2E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rgb="FFFF0066"/>
      <name val="Calibri"/>
      <family val="2"/>
      <scheme val="minor"/>
    </font>
    <font>
      <u/>
      <sz val="11"/>
      <color rgb="FFFF0066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9" tint="-0.249977111117893"/>
      <name val="Calibri"/>
      <family val="2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8"/>
      <color theme="1"/>
      <name val="Calibri"/>
      <family val="2"/>
      <scheme val="minor"/>
    </font>
    <font>
      <sz val="10"/>
      <color rgb="FF444444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8"/>
      <name val="Calibri"/>
      <family val="2"/>
      <scheme val="minor"/>
    </font>
    <font>
      <sz val="8"/>
      <color rgb="FF4D5156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F81BD"/>
        <bgColor rgb="FF4F81BD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  <xf numFmtId="0" fontId="22" fillId="0" borderId="0"/>
    <xf numFmtId="0" fontId="9" fillId="0" borderId="0"/>
    <xf numFmtId="0" fontId="9" fillId="0" borderId="0"/>
  </cellStyleXfs>
  <cellXfs count="16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/>
    <xf numFmtId="0" fontId="4" fillId="2" borderId="3" xfId="0" applyFont="1" applyFill="1" applyBorder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4" fillId="0" borderId="3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6" fillId="3" borderId="1" xfId="0" applyFont="1" applyFill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0" fontId="6" fillId="0" borderId="4" xfId="0" applyFont="1" applyBorder="1" applyProtection="1"/>
    <xf numFmtId="0" fontId="6" fillId="0" borderId="4" xfId="0" applyFont="1" applyBorder="1" applyAlignment="1" applyProtection="1">
      <alignment vertical="center" wrapText="1"/>
    </xf>
    <xf numFmtId="164" fontId="3" fillId="0" borderId="0" xfId="1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8" fillId="0" borderId="0" xfId="0" applyFont="1"/>
    <xf numFmtId="0" fontId="0" fillId="0" borderId="0" xfId="0" applyBorder="1"/>
    <xf numFmtId="10" fontId="0" fillId="0" borderId="0" xfId="1" applyNumberFormat="1" applyFont="1" applyBorder="1"/>
    <xf numFmtId="0" fontId="4" fillId="2" borderId="2" xfId="0" applyFont="1" applyFill="1" applyBorder="1" applyAlignment="1" applyProtection="1">
      <alignment wrapText="1"/>
      <protection locked="0"/>
    </xf>
    <xf numFmtId="14" fontId="4" fillId="0" borderId="7" xfId="0" applyNumberFormat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12" fillId="0" borderId="0" xfId="2" applyFont="1" applyFill="1" applyBorder="1" applyAlignment="1" applyProtection="1">
      <alignment vertical="center" wrapText="1" readingOrder="1"/>
      <protection locked="0"/>
    </xf>
    <xf numFmtId="0" fontId="0" fillId="4" borderId="1" xfId="0" quotePrefix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vertical="top"/>
    </xf>
    <xf numFmtId="49" fontId="2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4" fillId="2" borderId="8" xfId="0" applyFont="1" applyFill="1" applyBorder="1" applyProtection="1"/>
    <xf numFmtId="0" fontId="4" fillId="0" borderId="6" xfId="0" applyFont="1" applyBorder="1" applyProtection="1"/>
    <xf numFmtId="0" fontId="24" fillId="0" borderId="0" xfId="0" applyFont="1" applyProtection="1"/>
    <xf numFmtId="0" fontId="4" fillId="2" borderId="1" xfId="0" applyFont="1" applyFill="1" applyBorder="1" applyProtection="1"/>
    <xf numFmtId="0" fontId="4" fillId="6" borderId="6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6" fillId="3" borderId="1" xfId="0" applyNumberFormat="1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3" applyFont="1" applyFill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1" xfId="4" applyFont="1" applyBorder="1" applyAlignment="1" applyProtection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/>
    </xf>
    <xf numFmtId="0" fontId="2" fillId="0" borderId="5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right" vertical="center" wrapText="1"/>
    </xf>
    <xf numFmtId="0" fontId="10" fillId="0" borderId="1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20" fillId="0" borderId="1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Fill="1" applyBorder="1"/>
    <xf numFmtId="0" fontId="0" fillId="0" borderId="0" xfId="0" applyFill="1"/>
    <xf numFmtId="0" fontId="0" fillId="0" borderId="0" xfId="0" applyFill="1" applyBorder="1"/>
    <xf numFmtId="0" fontId="10" fillId="0" borderId="0" xfId="0" applyFont="1" applyBorder="1"/>
    <xf numFmtId="10" fontId="0" fillId="0" borderId="0" xfId="0" applyNumberFormat="1" applyAlignment="1">
      <alignment vertical="center"/>
    </xf>
    <xf numFmtId="0" fontId="26" fillId="0" borderId="0" xfId="0" applyFont="1"/>
    <xf numFmtId="10" fontId="26" fillId="0" borderId="0" xfId="0" applyNumberFormat="1" applyFont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quotePrefix="1" applyAlignment="1">
      <alignment vertical="center"/>
    </xf>
    <xf numFmtId="0" fontId="27" fillId="7" borderId="10" xfId="0" applyFont="1" applyFill="1" applyBorder="1" applyAlignment="1">
      <alignment vertical="center" wrapText="1" readingOrder="1"/>
    </xf>
    <xf numFmtId="0" fontId="29" fillId="0" borderId="0" xfId="0" applyFont="1"/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Fill="1" applyAlignment="1">
      <alignment vertical="center"/>
    </xf>
    <xf numFmtId="0" fontId="11" fillId="4" borderId="1" xfId="3" applyFill="1" applyBorder="1" applyAlignment="1">
      <alignment horizontal="left" vertical="center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49" fontId="0" fillId="5" borderId="1" xfId="0" applyNumberFormat="1" applyFont="1" applyFill="1" applyBorder="1" applyAlignment="1">
      <alignment horizontal="left"/>
    </xf>
    <xf numFmtId="49" fontId="0" fillId="5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 applyAlignment="1">
      <alignment horizontal="right"/>
    </xf>
    <xf numFmtId="49" fontId="0" fillId="0" borderId="1" xfId="0" quotePrefix="1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/>
    <xf numFmtId="0" fontId="0" fillId="4" borderId="1" xfId="0" quotePrefix="1" applyFont="1" applyFill="1" applyBorder="1" applyAlignment="1">
      <alignment horizontal="righ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/>
    <xf numFmtId="0" fontId="0" fillId="4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wrapText="1"/>
    </xf>
    <xf numFmtId="0" fontId="11" fillId="0" borderId="1" xfId="3" applyFont="1" applyBorder="1"/>
    <xf numFmtId="0" fontId="0" fillId="0" borderId="1" xfId="0" quotePrefix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Fill="1" applyBorder="1"/>
    <xf numFmtId="0" fontId="0" fillId="0" borderId="2" xfId="0" applyFont="1" applyBorder="1" applyAlignment="1">
      <alignment horizontal="right"/>
    </xf>
    <xf numFmtId="49" fontId="0" fillId="0" borderId="2" xfId="0" applyNumberFormat="1" applyFont="1" applyBorder="1"/>
    <xf numFmtId="49" fontId="11" fillId="0" borderId="1" xfId="3" applyNumberFormat="1" applyFont="1" applyBorder="1"/>
    <xf numFmtId="0" fontId="0" fillId="0" borderId="0" xfId="0" applyFont="1" applyAlignment="1">
      <alignment horizontal="left"/>
    </xf>
    <xf numFmtId="49" fontId="30" fillId="0" borderId="1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31" fillId="0" borderId="1" xfId="0" applyFont="1" applyBorder="1" applyAlignment="1" applyProtection="1">
      <alignment vertical="center"/>
    </xf>
    <xf numFmtId="0" fontId="11" fillId="0" borderId="1" xfId="3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</cellXfs>
  <cellStyles count="9">
    <cellStyle name="Lien hypertexte" xfId="3" builtinId="8"/>
    <cellStyle name="Lien hypertexte 2" xfId="5" xr:uid="{00000000-0005-0000-0000-000001000000}"/>
    <cellStyle name="Normal" xfId="0" builtinId="0"/>
    <cellStyle name="Normal 2" xfId="4" xr:uid="{00000000-0005-0000-0000-000003000000}"/>
    <cellStyle name="Normal 2 2" xfId="7" xr:uid="{00000000-0005-0000-0000-000004000000}"/>
    <cellStyle name="Normal 2 3" xfId="8" xr:uid="{00000000-0005-0000-0000-000005000000}"/>
    <cellStyle name="Normal 2 4" xfId="6" xr:uid="{00000000-0005-0000-0000-000006000000}"/>
    <cellStyle name="Normal 4" xfId="2" xr:uid="{00000000-0005-0000-0000-000007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33126</xdr:colOff>
      <xdr:row>3</xdr:row>
      <xdr:rowOff>24848</xdr:rowOff>
    </xdr:from>
    <xdr:to>
      <xdr:col>9</xdr:col>
      <xdr:colOff>757026</xdr:colOff>
      <xdr:row>6</xdr:row>
      <xdr:rowOff>186773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26" y="596348"/>
          <a:ext cx="68199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24848</xdr:colOff>
      <xdr:row>13</xdr:row>
      <xdr:rowOff>24848</xdr:rowOff>
    </xdr:from>
    <xdr:to>
      <xdr:col>4</xdr:col>
      <xdr:colOff>739223</xdr:colOff>
      <xdr:row>17</xdr:row>
      <xdr:rowOff>15323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8" y="2501348"/>
          <a:ext cx="30003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5846</xdr:colOff>
      <xdr:row>20</xdr:row>
      <xdr:rowOff>29064</xdr:rowOff>
    </xdr:from>
    <xdr:to>
      <xdr:col>17</xdr:col>
      <xdr:colOff>89500</xdr:colOff>
      <xdr:row>28</xdr:row>
      <xdr:rowOff>107308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846" y="3839064"/>
          <a:ext cx="12275654" cy="160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30</xdr:row>
      <xdr:rowOff>77436</xdr:rowOff>
    </xdr:from>
    <xdr:to>
      <xdr:col>17</xdr:col>
      <xdr:colOff>100853</xdr:colOff>
      <xdr:row>38</xdr:row>
      <xdr:rowOff>163605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5792436"/>
          <a:ext cx="12281647" cy="1610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ftc-transports.fr/" TargetMode="External"/><Relationship Id="rId13" Type="http://schemas.openxmlformats.org/officeDocument/2006/relationships/hyperlink" Target="http://www.cfdt.fr/portail/nos-contacts-jca_367098" TargetMode="External"/><Relationship Id="rId18" Type="http://schemas.openxmlformats.org/officeDocument/2006/relationships/hyperlink" Target="mailto:pap@cfecgc.fr" TargetMode="External"/><Relationship Id="rId3" Type="http://schemas.openxmlformats.org/officeDocument/2006/relationships/hyperlink" Target="mailto:adherents.fnispad@laposte.fr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cftc-santesociaux.fr/" TargetMode="External"/><Relationship Id="rId12" Type="http://schemas.openxmlformats.org/officeDocument/2006/relationships/hyperlink" Target="http://www.syndicat-cftc-cmte.fr/" TargetMode="External"/><Relationship Id="rId17" Type="http://schemas.openxmlformats.org/officeDocument/2006/relationships/hyperlink" Target="http://www.solidaires.org/" TargetMode="External"/><Relationship Id="rId2" Type="http://schemas.openxmlformats.org/officeDocument/2006/relationships/hyperlink" Target="mailto:cgtg.confederaton@wanadoo.fr" TargetMode="External"/><Relationship Id="rId16" Type="http://schemas.openxmlformats.org/officeDocument/2006/relationships/hyperlink" Target="http://www.cfdt.fr/portail/nos-contacts-jca_367098" TargetMode="External"/><Relationship Id="rId20" Type="http://schemas.openxmlformats.org/officeDocument/2006/relationships/hyperlink" Target="mailto:services@fecfo.fr" TargetMode="External"/><Relationship Id="rId1" Type="http://schemas.openxmlformats.org/officeDocument/2006/relationships/hyperlink" Target="mailto:secretaire.smbef@gmail.com" TargetMode="External"/><Relationship Id="rId6" Type="http://schemas.openxmlformats.org/officeDocument/2006/relationships/hyperlink" Target="http://batimattp-cftc.fr/" TargetMode="External"/><Relationship Id="rId11" Type="http://schemas.openxmlformats.org/officeDocument/2006/relationships/hyperlink" Target="http://www.cftc-protectionsocialeetemploi.com/" TargetMode="External"/><Relationship Id="rId5" Type="http://schemas.openxmlformats.org/officeDocument/2006/relationships/hyperlink" Target="http://www.fnact.com/" TargetMode="External"/><Relationship Id="rId15" Type="http://schemas.openxmlformats.org/officeDocument/2006/relationships/hyperlink" Target="http://www.cfdt.fr/portail/nos-contacts-jca_367098" TargetMode="External"/><Relationship Id="rId10" Type="http://schemas.openxmlformats.org/officeDocument/2006/relationships/hyperlink" Target="http://cftcmetallurgie.com/" TargetMode="External"/><Relationship Id="rId19" Type="http://schemas.openxmlformats.org/officeDocument/2006/relationships/hyperlink" Target="http://www.cftc-fef.fr/" TargetMode="External"/><Relationship Id="rId4" Type="http://schemas.openxmlformats.org/officeDocument/2006/relationships/hyperlink" Target="mailto:contact.branches@unsa.org" TargetMode="External"/><Relationship Id="rId9" Type="http://schemas.openxmlformats.org/officeDocument/2006/relationships/hyperlink" Target="http://www.cftc-fae.fr/" TargetMode="External"/><Relationship Id="rId14" Type="http://schemas.openxmlformats.org/officeDocument/2006/relationships/hyperlink" Target="http://www.solidaires.org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fecgcgrandest.fr/unions-territoriales/ud-88/" TargetMode="External"/><Relationship Id="rId3" Type="http://schemas.openxmlformats.org/officeDocument/2006/relationships/hyperlink" Target="mailto:ud65@cfecgc.fr" TargetMode="External"/><Relationship Id="rId7" Type="http://schemas.openxmlformats.org/officeDocument/2006/relationships/hyperlink" Target="http://www.ud93-cfecgc.org/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mailto:ud38@cfecgc.fr" TargetMode="External"/><Relationship Id="rId1" Type="http://schemas.openxmlformats.org/officeDocument/2006/relationships/hyperlink" Target="mailto:ud17@cfecgc.fr" TargetMode="External"/><Relationship Id="rId6" Type="http://schemas.openxmlformats.org/officeDocument/2006/relationships/hyperlink" Target="http://www.cfecgc38.org/" TargetMode="External"/><Relationship Id="rId11" Type="http://schemas.openxmlformats.org/officeDocument/2006/relationships/hyperlink" Target="http://ud.cfe-cgc70.over-blog.com/" TargetMode="External"/><Relationship Id="rId5" Type="http://schemas.openxmlformats.org/officeDocument/2006/relationships/hyperlink" Target="https://cfecgc06.org/" TargetMode="External"/><Relationship Id="rId10" Type="http://schemas.openxmlformats.org/officeDocument/2006/relationships/hyperlink" Target="https://www.cfe-cgc-moselle.fr/%C3%A0-propos/coordonn%C3%A9es-ud-moselle/" TargetMode="External"/><Relationship Id="rId4" Type="http://schemas.openxmlformats.org/officeDocument/2006/relationships/hyperlink" Target="mailto:ud74@cfecgc.fr" TargetMode="External"/><Relationship Id="rId9" Type="http://schemas.openxmlformats.org/officeDocument/2006/relationships/hyperlink" Target="http://ud92cfecgc.fre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O28"/>
  <sheetViews>
    <sheetView showGridLines="0" tabSelected="1" topLeftCell="C1" zoomScale="90" zoomScaleNormal="90" workbookViewId="0">
      <selection activeCell="E15" sqref="E15"/>
    </sheetView>
  </sheetViews>
  <sheetFormatPr baseColWidth="10" defaultColWidth="11.42578125" defaultRowHeight="15" x14ac:dyDescent="0.25"/>
  <cols>
    <col min="1" max="1" width="10.42578125" style="9" hidden="1" customWidth="1"/>
    <col min="2" max="2" width="10.7109375" style="9" hidden="1" customWidth="1"/>
    <col min="3" max="3" width="17.140625" style="11" customWidth="1"/>
    <col min="4" max="4" width="21.85546875" style="11" hidden="1" customWidth="1"/>
    <col min="5" max="5" width="77.7109375" style="39" customWidth="1"/>
    <col min="6" max="6" width="50.7109375" style="11" bestFit="1" customWidth="1"/>
    <col min="7" max="7" width="12.140625" style="9" bestFit="1" customWidth="1"/>
    <col min="8" max="8" width="24.7109375" style="64" customWidth="1"/>
    <col min="9" max="9" width="19.7109375" style="11" customWidth="1"/>
    <col min="10" max="10" width="25.7109375" style="11" customWidth="1"/>
    <col min="11" max="11" width="33.5703125" style="9" customWidth="1"/>
    <col min="12" max="12" width="24.85546875" style="11" customWidth="1"/>
    <col min="13" max="13" width="20" style="11" bestFit="1" customWidth="1"/>
    <col min="14" max="14" width="11.42578125" style="12"/>
    <col min="15" max="15" width="31" style="11" bestFit="1" customWidth="1"/>
    <col min="16" max="16384" width="11.42578125" style="9"/>
  </cols>
  <sheetData>
    <row r="1" spans="1:15" ht="69" customHeight="1" x14ac:dyDescent="0.25">
      <c r="A1" s="101"/>
      <c r="B1" s="101"/>
      <c r="C1" s="161" t="s">
        <v>5101</v>
      </c>
      <c r="D1" s="161"/>
      <c r="E1" s="161"/>
      <c r="F1" s="161"/>
      <c r="G1" s="161"/>
      <c r="H1" s="161"/>
      <c r="I1" s="161"/>
      <c r="J1" s="161"/>
      <c r="K1" s="161"/>
    </row>
    <row r="2" spans="1:15" x14ac:dyDescent="0.25">
      <c r="A2" s="101"/>
      <c r="B2" s="101"/>
    </row>
    <row r="3" spans="1:15" ht="18.75" x14ac:dyDescent="0.3">
      <c r="A3" s="101"/>
      <c r="B3" s="101"/>
      <c r="C3" s="10" t="s">
        <v>627</v>
      </c>
      <c r="D3" s="54"/>
      <c r="E3" s="34" t="s">
        <v>315</v>
      </c>
      <c r="F3" s="98" t="s">
        <v>3357</v>
      </c>
      <c r="G3" s="57" t="s">
        <v>3498</v>
      </c>
      <c r="H3" s="61" t="s">
        <v>1056</v>
      </c>
      <c r="I3" s="160" t="s">
        <v>3358</v>
      </c>
      <c r="J3" s="9"/>
      <c r="K3" s="11"/>
      <c r="M3" s="12"/>
      <c r="N3" s="11"/>
      <c r="O3" s="9"/>
    </row>
    <row r="4" spans="1:15" s="28" customFormat="1" ht="35.450000000000003" customHeight="1" x14ac:dyDescent="0.25">
      <c r="A4" s="102"/>
      <c r="B4" s="102"/>
      <c r="C4" s="58" t="s">
        <v>628</v>
      </c>
      <c r="D4" s="58"/>
      <c r="E4" s="59" t="str">
        <f>VLOOKUP(E3,listou,2,FALSE)</f>
        <v>BUREAUX D'ETUDES TECHNIQUES</v>
      </c>
      <c r="F4" s="97"/>
      <c r="G4" s="60" t="s">
        <v>3499</v>
      </c>
      <c r="H4" s="62" t="str">
        <f>VLOOKUP(H3,dept,2)</f>
        <v>Ain</v>
      </c>
      <c r="I4" s="160"/>
      <c r="K4" s="29"/>
      <c r="L4" s="29"/>
      <c r="M4" s="30"/>
      <c r="N4" s="29"/>
    </row>
    <row r="5" spans="1:15" ht="22.15" hidden="1" customHeight="1" x14ac:dyDescent="0.3">
      <c r="A5" s="101"/>
      <c r="B5" s="101"/>
      <c r="C5" s="13" t="s">
        <v>5100</v>
      </c>
      <c r="D5" s="55"/>
      <c r="E5" s="35" t="str">
        <f>VLOOKUP(E3,listou,3)</f>
        <v>MTRT2125693A</v>
      </c>
      <c r="F5" s="14"/>
      <c r="G5" s="15"/>
      <c r="H5" s="63"/>
      <c r="J5" s="9"/>
      <c r="K5" s="11"/>
      <c r="M5" s="12"/>
      <c r="N5" s="11"/>
      <c r="O5" s="9"/>
    </row>
    <row r="6" spans="1:15" ht="32.450000000000003" hidden="1" customHeight="1" x14ac:dyDescent="0.3">
      <c r="A6" s="101"/>
      <c r="B6" s="101"/>
      <c r="C6" s="13" t="s">
        <v>643</v>
      </c>
      <c r="D6" s="13"/>
      <c r="E6" s="36">
        <f>SUM('Base poids'!E2:E1474)</f>
        <v>5</v>
      </c>
      <c r="F6" s="14"/>
      <c r="G6" s="15"/>
      <c r="H6" s="63"/>
      <c r="J6" s="9"/>
      <c r="K6" s="11"/>
      <c r="M6" s="12"/>
      <c r="N6" s="11"/>
      <c r="O6" s="9"/>
    </row>
    <row r="7" spans="1:15" x14ac:dyDescent="0.25">
      <c r="A7" s="101"/>
      <c r="B7" s="101"/>
    </row>
    <row r="8" spans="1:15" ht="23.25" x14ac:dyDescent="0.35">
      <c r="A8" s="101"/>
      <c r="B8" s="101"/>
      <c r="C8" s="56" t="s">
        <v>3359</v>
      </c>
    </row>
    <row r="10" spans="1:15" ht="15.75" x14ac:dyDescent="0.25">
      <c r="A10" s="9" t="s">
        <v>641</v>
      </c>
      <c r="B10" s="9" t="s">
        <v>642</v>
      </c>
      <c r="C10" s="16" t="s">
        <v>635</v>
      </c>
      <c r="D10" s="16" t="s">
        <v>767</v>
      </c>
      <c r="E10" s="37" t="s">
        <v>767</v>
      </c>
      <c r="F10" s="16" t="s">
        <v>5</v>
      </c>
      <c r="G10" s="16" t="s">
        <v>1052</v>
      </c>
      <c r="H10" s="65" t="s">
        <v>637</v>
      </c>
      <c r="I10" s="16" t="s">
        <v>678</v>
      </c>
      <c r="J10" s="16" t="s">
        <v>3351</v>
      </c>
      <c r="K10" s="16" t="s">
        <v>1054</v>
      </c>
      <c r="L10" s="16" t="s">
        <v>1055</v>
      </c>
      <c r="N10" s="9"/>
      <c r="O10" s="9"/>
    </row>
    <row r="11" spans="1:15" s="92" customFormat="1" ht="12.75" x14ac:dyDescent="0.25">
      <c r="A11" s="92">
        <f>IF(ROW()-10&lt;=$E$6,ROW()-10,"")</f>
        <v>1</v>
      </c>
      <c r="B11" s="93" t="str">
        <f>IF(A11="","",$E$3)</f>
        <v>1486</v>
      </c>
      <c r="C11" s="94" t="str">
        <f>IF(A11="","",INDEX(POIDS,(MATCH(A11,'Base poids'!$F$2:$F$1474,0)),2))</f>
        <v>CFDT</v>
      </c>
      <c r="D11" s="158" t="str">
        <f>IF(A11="","",INDEX(POIDS,(MATCH(A11,'Base poids'!$F$2:$F$1474,0)),3))</f>
        <v>CFDT-F3C</v>
      </c>
      <c r="E11" s="95" t="str">
        <f>IF(ISERROR(VLOOKUP(D11,Adresses,2,0)),"",VLOOKUP(D11,Adresses,2,0))</f>
        <v>CFDT fédération communication, conseil, culture</v>
      </c>
      <c r="F11" s="95" t="str">
        <f t="shared" ref="F11:F17" si="0">IF(ISERROR(VLOOKUP(D11,Adresses,3,0)),"",VLOOKUP(D11,Adresses,3,0))</f>
        <v>47 avenue Simon Bolivar</v>
      </c>
      <c r="G11" s="95">
        <f t="shared" ref="G11:G17" si="1">IF(ISERROR(VLOOKUP(D11,Adresses,4,0)),"",VLOOKUP(D11,Adresses,4,0))</f>
        <v>75950</v>
      </c>
      <c r="H11" s="91" t="str">
        <f t="shared" ref="H11:H17" si="2">IF(ISERROR(VLOOKUP(D11,Adresses,5,0)),"",VLOOKUP(D11,Adresses,5,0))</f>
        <v xml:space="preserve">PARIS cedex </v>
      </c>
      <c r="I11" s="95" t="str">
        <f t="shared" ref="I11:I17" si="3">IF(ISERROR(VLOOKUP(D11,Adresses,6,0)),"",VLOOKUP(D11,Adresses,6,0))</f>
        <v>01 56 41 54 00</v>
      </c>
      <c r="J11" s="95" t="str">
        <f t="shared" ref="J11:J17" si="4">IF(ISERROR(VLOOKUP(D11,Adresses,7,0)),"",VLOOKUP(D11,Adresses,7,0))</f>
        <v>www.cfdt.fr</v>
      </c>
      <c r="K11" s="95" t="str">
        <f t="shared" ref="K11:K17" si="5">IF(ISERROR(VLOOKUP(D11,Adresses,8,0)),"",VLOOKUP(D11,Adresses,8,0))</f>
        <v>f3c@cfdt.fr</v>
      </c>
      <c r="L11" s="95" t="str">
        <f t="shared" ref="L11:L17" si="6">IF(ISERROR(VLOOKUP(D11,Adresses,9,0)),"",VLOOKUP(D11,Adresses,9,0))</f>
        <v xml:space="preserve"> </v>
      </c>
      <c r="M11" s="96"/>
    </row>
    <row r="12" spans="1:15" s="92" customFormat="1" ht="25.5" x14ac:dyDescent="0.25">
      <c r="A12" s="92">
        <f t="shared" ref="A12:A17" si="7">IF(ROW()-10&lt;=$E$6,ROW()-10,"")</f>
        <v>2</v>
      </c>
      <c r="B12" s="93" t="str">
        <f t="shared" ref="B12:B18" si="8">IF(A12="","",$E$3)</f>
        <v>1486</v>
      </c>
      <c r="C12" s="94" t="str">
        <f>IF(A12="","",INDEX(POIDS,(MATCH(A12,'Base poids'!$F$2:$F$1474,0)),2))</f>
        <v>CFE-CGC</v>
      </c>
      <c r="D12" s="94" t="str">
        <f>IF(A12="","",INDEX(POIDS,(MATCH(A12,'Base poids'!$F$2:$F$1474,0)),3))</f>
        <v>F180 FIECI CFE-CGC</v>
      </c>
      <c r="E12" s="95" t="str">
        <f t="shared" ref="E12:E17" si="9">IF(ISERROR(VLOOKUP(D12,Adresses,2,0)),"",VLOOKUP(D12,Adresses,2,0))</f>
        <v>FÉDÉRATION NATIONALE DU PERSONNEL DE L'ENCADREMENT DES SOCIETES DE SERVICE INFORMATIQUE</v>
      </c>
      <c r="F12" s="95" t="str">
        <f t="shared" si="0"/>
        <v>22, rue de l'Arcade</v>
      </c>
      <c r="G12" s="95">
        <f t="shared" si="1"/>
        <v>75008</v>
      </c>
      <c r="H12" s="91" t="str">
        <f t="shared" si="2"/>
        <v>Paris</v>
      </c>
      <c r="I12" s="95" t="str">
        <f t="shared" si="3"/>
        <v>01 42 46 33 33</v>
      </c>
      <c r="J12" s="95" t="str">
        <f t="shared" si="4"/>
        <v>http://www.fieci-cfecgc.org/</v>
      </c>
      <c r="K12" s="95" t="str">
        <f t="shared" si="5"/>
        <v>contact@fieci-cgc.com</v>
      </c>
      <c r="L12" s="95" t="str">
        <f t="shared" si="6"/>
        <v>vincent HARMEL</v>
      </c>
      <c r="M12" s="96"/>
    </row>
    <row r="13" spans="1:15" s="92" customFormat="1" ht="12.75" x14ac:dyDescent="0.25">
      <c r="A13" s="92">
        <f t="shared" si="7"/>
        <v>3</v>
      </c>
      <c r="B13" s="93" t="str">
        <f t="shared" si="8"/>
        <v>1486</v>
      </c>
      <c r="C13" s="94" t="str">
        <f>IF(A13="","",INDEX(POIDS,(MATCH(A13,'Base poids'!$F$2:$F$1474,0)),2))</f>
        <v>CGT</v>
      </c>
      <c r="D13" s="94" t="str">
        <f>IF(A13="","",INDEX(POIDS,(MATCH(A13,'Base poids'!$F$2:$F$1474,0)),3))</f>
        <v>CGTSOC-ETUDES</v>
      </c>
      <c r="E13" s="95" t="str">
        <f t="shared" si="9"/>
        <v>Fédération CGT des sociétés d'etude, de conseil et de prévention</v>
      </c>
      <c r="F13" s="95" t="str">
        <f t="shared" si="0"/>
        <v>263 rue de Paris Case 421</v>
      </c>
      <c r="G13" s="95">
        <f t="shared" si="1"/>
        <v>93514</v>
      </c>
      <c r="H13" s="91" t="str">
        <f t="shared" si="2"/>
        <v>MONTREUIL cedex</v>
      </c>
      <c r="I13" s="95" t="str">
        <f t="shared" si="3"/>
        <v xml:space="preserve"> </v>
      </c>
      <c r="J13" s="95" t="str">
        <f t="shared" si="4"/>
        <v xml:space="preserve"> </v>
      </c>
      <c r="K13" s="95" t="str">
        <f t="shared" si="5"/>
        <v xml:space="preserve"> </v>
      </c>
      <c r="L13" s="95" t="str">
        <f t="shared" si="6"/>
        <v xml:space="preserve"> </v>
      </c>
      <c r="M13" s="96"/>
    </row>
    <row r="14" spans="1:15" s="92" customFormat="1" ht="12.75" x14ac:dyDescent="0.25">
      <c r="A14" s="92">
        <f t="shared" si="7"/>
        <v>4</v>
      </c>
      <c r="B14" s="93" t="str">
        <f t="shared" si="8"/>
        <v>1486</v>
      </c>
      <c r="C14" s="94" t="str">
        <f>IF(A14="","",INDEX(POIDS,(MATCH(A14,'Base poids'!$F$2:$F$1474,0)),2))</f>
        <v>CFTC</v>
      </c>
      <c r="D14" s="94" t="str">
        <f>IF(A14="","",INDEX(POIDS,(MATCH(A14,'Base poids'!$F$2:$F$1474,0)),3))</f>
        <v>CFTC média</v>
      </c>
      <c r="E14" s="95" t="str">
        <f t="shared" si="9"/>
        <v>Fédération CFTC Média+</v>
      </c>
      <c r="F14" s="95" t="str">
        <f t="shared" si="0"/>
        <v>100 avenue de stalingrad</v>
      </c>
      <c r="G14" s="95">
        <f t="shared" si="1"/>
        <v>94800</v>
      </c>
      <c r="H14" s="91" t="str">
        <f t="shared" si="2"/>
        <v>VILLEJUIF</v>
      </c>
      <c r="I14" s="95" t="str">
        <f t="shared" si="3"/>
        <v>01 43 90 21 81</v>
      </c>
      <c r="J14" s="95" t="str">
        <f t="shared" si="4"/>
        <v>cftc-postelecom.org</v>
      </c>
      <c r="K14" s="95" t="str">
        <f t="shared" si="5"/>
        <v>contact@cftc-postelecom.org</v>
      </c>
      <c r="L14" s="95" t="str">
        <f t="shared" si="6"/>
        <v>Anne CHATAIN</v>
      </c>
      <c r="M14" s="96"/>
    </row>
    <row r="15" spans="1:15" s="92" customFormat="1" ht="12.75" x14ac:dyDescent="0.25">
      <c r="A15" s="92">
        <f t="shared" si="7"/>
        <v>5</v>
      </c>
      <c r="B15" s="93" t="str">
        <f t="shared" si="8"/>
        <v>1486</v>
      </c>
      <c r="C15" s="94" t="str">
        <f>IF(A15="","",INDEX(POIDS,(MATCH(A15,'Base poids'!$F$2:$F$1474,0)),2))</f>
        <v>CGT-FO</v>
      </c>
      <c r="D15" s="94" t="str">
        <f>IF(A15="","",INDEX(POIDS,(MATCH(A15,'Base poids'!$F$2:$F$1474,0)),3))</f>
        <v>FEC</v>
      </c>
      <c r="E15" s="95" t="str">
        <f t="shared" si="9"/>
        <v>Fédération FO Employés Cadres</v>
      </c>
      <c r="F15" s="95" t="str">
        <f t="shared" si="0"/>
        <v>54 rue de Hauteville</v>
      </c>
      <c r="G15" s="95">
        <f t="shared" si="1"/>
        <v>75010</v>
      </c>
      <c r="H15" s="91" t="str">
        <f t="shared" si="2"/>
        <v>PARIS</v>
      </c>
      <c r="I15" s="95" t="str">
        <f t="shared" si="3"/>
        <v>01 48 01 91 95</v>
      </c>
      <c r="J15" s="95" t="str">
        <f t="shared" si="4"/>
        <v>www.fecfo.fr</v>
      </c>
      <c r="K15" s="95" t="str">
        <f t="shared" si="5"/>
        <v>services@fecfo.fr</v>
      </c>
      <c r="L15" s="95" t="str">
        <f t="shared" si="6"/>
        <v xml:space="preserve"> Nicolas FAINTRENIE</v>
      </c>
    </row>
    <row r="16" spans="1:15" s="92" customFormat="1" ht="12.75" x14ac:dyDescent="0.25">
      <c r="A16" s="92" t="str">
        <f t="shared" si="7"/>
        <v/>
      </c>
      <c r="B16" s="93" t="str">
        <f t="shared" si="8"/>
        <v/>
      </c>
      <c r="C16" s="94" t="str">
        <f>IF(A16="","",INDEX(POIDS,(MATCH(A16,'Base poids'!$F$2:$F$1474,0)),2))</f>
        <v/>
      </c>
      <c r="D16" s="94" t="str">
        <f>IF(A16="","",INDEX(POIDS,(MATCH(A16,'Base poids'!$F$2:$F$1474,0)),3))</f>
        <v/>
      </c>
      <c r="E16" s="95" t="str">
        <f t="shared" si="9"/>
        <v/>
      </c>
      <c r="F16" s="95" t="str">
        <f t="shared" si="0"/>
        <v/>
      </c>
      <c r="G16" s="95" t="str">
        <f t="shared" si="1"/>
        <v/>
      </c>
      <c r="H16" s="91" t="str">
        <f t="shared" si="2"/>
        <v/>
      </c>
      <c r="I16" s="95" t="str">
        <f t="shared" si="3"/>
        <v/>
      </c>
      <c r="J16" s="95" t="str">
        <f t="shared" si="4"/>
        <v/>
      </c>
      <c r="K16" s="95" t="str">
        <f t="shared" si="5"/>
        <v/>
      </c>
      <c r="L16" s="95" t="str">
        <f t="shared" si="6"/>
        <v/>
      </c>
    </row>
    <row r="17" spans="1:15" s="92" customFormat="1" ht="12.75" x14ac:dyDescent="0.25">
      <c r="A17" s="92" t="str">
        <f t="shared" si="7"/>
        <v/>
      </c>
      <c r="B17" s="93" t="str">
        <f t="shared" si="8"/>
        <v/>
      </c>
      <c r="C17" s="94" t="str">
        <f>IF(A17="","",INDEX(POIDS,(MATCH(A17,'Base poids'!$F$2:$F$1474,0)),2))</f>
        <v/>
      </c>
      <c r="D17" s="94" t="str">
        <f>IF(A17="","",INDEX(POIDS,(MATCH(A17,'Base poids'!$F$2:$F$1474,0)),3))</f>
        <v/>
      </c>
      <c r="E17" s="95" t="str">
        <f t="shared" si="9"/>
        <v/>
      </c>
      <c r="F17" s="95" t="str">
        <f t="shared" si="0"/>
        <v/>
      </c>
      <c r="G17" s="95" t="str">
        <f t="shared" si="1"/>
        <v/>
      </c>
      <c r="H17" s="91" t="str">
        <f t="shared" si="2"/>
        <v/>
      </c>
      <c r="I17" s="95" t="str">
        <f t="shared" si="3"/>
        <v/>
      </c>
      <c r="J17" s="95" t="str">
        <f t="shared" si="4"/>
        <v/>
      </c>
      <c r="K17" s="95" t="str">
        <f t="shared" si="5"/>
        <v/>
      </c>
      <c r="L17" s="95" t="str">
        <f t="shared" si="6"/>
        <v/>
      </c>
    </row>
    <row r="18" spans="1:15" ht="15.75" x14ac:dyDescent="0.25">
      <c r="A18" s="9" t="str">
        <f t="shared" ref="A18" si="10">IF(ROW()-8&lt;=$E$6,ROW()-8,"")</f>
        <v/>
      </c>
      <c r="B18" s="17" t="str">
        <f t="shared" si="8"/>
        <v/>
      </c>
      <c r="C18" s="19" t="str">
        <f>IF(A18="","",INDEX(POIDS,(MATCH(A18,'Base poids'!$F$14:$F$25,0))+1,2))</f>
        <v/>
      </c>
      <c r="D18" s="19"/>
      <c r="E18" s="38"/>
      <c r="F18" s="19" t="str">
        <f t="shared" ref="F18" si="11">IF(C18="","",VLOOKUP(C18,branches,2))</f>
        <v/>
      </c>
      <c r="G18" s="20" t="str">
        <f t="shared" ref="G18" si="12">IF(C18="","",VLOOKUP(C18,branches,3))</f>
        <v/>
      </c>
      <c r="H18" s="66" t="str">
        <f t="shared" ref="H18" si="13">IF(C18="","",VLOOKUP(C18,branches,4))</f>
        <v/>
      </c>
      <c r="I18" s="20" t="str">
        <f t="shared" ref="I18" si="14">IF(C18="","",VLOOKUP(C18,branches,6))</f>
        <v/>
      </c>
      <c r="J18" s="20" t="str">
        <f t="shared" ref="J18" si="15">IF(C18="","",VLOOKUP(C18,branches,7))</f>
        <v/>
      </c>
      <c r="K18" s="20" t="str">
        <f t="shared" ref="K18" si="16">IF(C18="","",VLOOKUP(C18,branches,5))</f>
        <v/>
      </c>
      <c r="M18" s="12"/>
      <c r="N18" s="11"/>
      <c r="O18" s="9"/>
    </row>
    <row r="19" spans="1:15" ht="23.25" x14ac:dyDescent="0.35">
      <c r="C19" s="56" t="s">
        <v>3360</v>
      </c>
      <c r="D19" s="23"/>
      <c r="E19" s="24"/>
      <c r="F19" s="21"/>
      <c r="G19" s="18"/>
      <c r="H19" s="67"/>
      <c r="I19" s="22"/>
      <c r="J19" s="22"/>
      <c r="K19" s="18"/>
      <c r="M19" s="12"/>
      <c r="N19" s="11"/>
      <c r="O19" s="9"/>
    </row>
    <row r="20" spans="1:15" x14ac:dyDescent="0.25">
      <c r="C20" s="23"/>
      <c r="D20" s="23"/>
      <c r="E20" s="24"/>
      <c r="F20" s="21"/>
      <c r="G20" s="18"/>
      <c r="H20" s="67"/>
      <c r="I20" s="22"/>
      <c r="J20" s="22"/>
      <c r="K20" s="18"/>
      <c r="M20" s="12"/>
      <c r="N20" s="11"/>
      <c r="O20" s="9"/>
    </row>
    <row r="21" spans="1:15" ht="15.75" x14ac:dyDescent="0.25">
      <c r="C21" s="16" t="s">
        <v>635</v>
      </c>
      <c r="D21" s="16" t="s">
        <v>767</v>
      </c>
      <c r="E21" s="37" t="s">
        <v>3355</v>
      </c>
      <c r="F21" s="16" t="s">
        <v>5</v>
      </c>
      <c r="G21" s="16" t="s">
        <v>1052</v>
      </c>
      <c r="H21" s="65" t="s">
        <v>637</v>
      </c>
      <c r="I21" s="16" t="s">
        <v>678</v>
      </c>
      <c r="J21" s="16" t="s">
        <v>3351</v>
      </c>
      <c r="K21" s="16" t="s">
        <v>1054</v>
      </c>
      <c r="L21" s="16" t="s">
        <v>1055</v>
      </c>
      <c r="M21" s="12"/>
      <c r="N21" s="11"/>
      <c r="O21" s="9"/>
    </row>
    <row r="22" spans="1:15" x14ac:dyDescent="0.25">
      <c r="C22" s="94" t="str">
        <f t="shared" ref="C22:C28" si="17">C11</f>
        <v>CFDT</v>
      </c>
      <c r="D22" s="94"/>
      <c r="E22" s="95" t="str">
        <f>IF(ISERROR(VLOOKUP(C11&amp;H3,UD,5,FALSE)),E11,VLOOKUP(C11&amp;H3,UD,5,FALSE))</f>
        <v>UD CFDT 01</v>
      </c>
      <c r="F22" s="95" t="str">
        <f t="shared" ref="F22:F28" si="18">IF(ISERROR(VLOOKUP($C11&amp;$H$3,UD,6,FALSE)),F11,VLOOKUP($C11&amp;$H$3,UD,6,FALSE))</f>
        <v>3 Impasse Alfred Chanut</v>
      </c>
      <c r="G22" s="99" t="str">
        <f t="shared" ref="G22:G28" si="19">IF(ISERROR(VLOOKUP($C11&amp;$H$3,UD,7,FALSE)),G11,VLOOKUP($C11&amp;$H$3,UD,7,FALSE))</f>
        <v>01000</v>
      </c>
      <c r="H22" s="91" t="str">
        <f t="shared" ref="H22:H28" si="20">IF(ISERROR(VLOOKUP($C11&amp;$H$3,UD,8,FALSE)),H11,VLOOKUP($C11&amp;$H$3,UD,8,FALSE))</f>
        <v>BOURG-EN-BRESSE</v>
      </c>
      <c r="I22" s="91" t="str">
        <f t="shared" ref="I22:I28" si="21">IF(ISERROR(VLOOKUP($C11&amp;$H$3,UD,9,FALSE)),I11,VLOOKUP($C11&amp;$H$3,UD,9,FALSE))</f>
        <v>04 74 22 31 85</v>
      </c>
      <c r="J22" s="91" t="str">
        <f t="shared" ref="J22:J28" si="22">IF(ISERROR(VLOOKUP($C11&amp;$H$3,UD,10,FALSE)),J11,VLOOKUP($C11&amp;$H$3,UD,10,FALSE))</f>
        <v>auvergne-rhone-alpes.cfdt.fr</v>
      </c>
      <c r="K22" s="91" t="str">
        <f t="shared" ref="K22:K28" si="23">IF(ISERROR(VLOOKUP($C11&amp;$H$3,UD,11,FALSE)),K11,VLOOKUP($C11&amp;$H$3,UD,11,FALSE))</f>
        <v>ud-ain@auvergne-rhone-alpes.cfdt.fr</v>
      </c>
      <c r="L22" s="91" t="str">
        <f t="shared" ref="L22:L28" si="24">IF(ISERROR(VLOOKUP($C11&amp;$H$3,UD,12,FALSE)),L11,VLOOKUP($C11&amp;$H$3,UD,12,FALSE))</f>
        <v xml:space="preserve"> </v>
      </c>
      <c r="M22" s="12"/>
      <c r="N22" s="11"/>
      <c r="O22" s="9"/>
    </row>
    <row r="23" spans="1:15" x14ac:dyDescent="0.25">
      <c r="C23" s="94" t="str">
        <f t="shared" si="17"/>
        <v>CFE-CGC</v>
      </c>
      <c r="D23" s="94"/>
      <c r="E23" s="95" t="str">
        <f>IF(ISERROR(VLOOKUP(C12&amp;H3,UD,5,FALSE)),E12,VLOOKUP(C12&amp;H3,UD,5,FALSE))</f>
        <v>UNION DEPARTEMENTALE AIN CFE-CGC</v>
      </c>
      <c r="F23" s="95" t="str">
        <f t="shared" si="18"/>
        <v>MAISON DES SYNDICATS BP 181 - 3 IMPASSE ALFRED CHANUT</v>
      </c>
      <c r="G23" s="99" t="str">
        <f t="shared" si="19"/>
        <v>01005</v>
      </c>
      <c r="H23" s="91" t="str">
        <f t="shared" si="20"/>
        <v>BOURG EN BRESSE</v>
      </c>
      <c r="I23" s="91" t="str">
        <f t="shared" si="21"/>
        <v>04 74 45 39 05</v>
      </c>
      <c r="J23" s="91">
        <f t="shared" si="22"/>
        <v>0</v>
      </c>
      <c r="K23" s="91" t="str">
        <f t="shared" si="23"/>
        <v>ud01@cfecgc.fr</v>
      </c>
      <c r="L23" s="91" t="str">
        <f t="shared" si="24"/>
        <v>GOUJON Philippe</v>
      </c>
      <c r="M23" s="12"/>
      <c r="N23" s="11"/>
      <c r="O23" s="9"/>
    </row>
    <row r="24" spans="1:15" x14ac:dyDescent="0.25">
      <c r="C24" s="94" t="str">
        <f t="shared" si="17"/>
        <v>CGT</v>
      </c>
      <c r="D24" s="94"/>
      <c r="E24" s="95" t="str">
        <f>IF(ISERROR(VLOOKUP(C13&amp;H3,UD,5,FALSE)),E13,VLOOKUP(C13&amp;H3,UD,5,FALSE))</f>
        <v>UD CGT 01</v>
      </c>
      <c r="F24" s="95" t="str">
        <f t="shared" si="18"/>
        <v>3 Impasse Alfred Chanut - BP 92</v>
      </c>
      <c r="G24" s="99" t="str">
        <f t="shared" si="19"/>
        <v>01000</v>
      </c>
      <c r="H24" s="91" t="str">
        <f t="shared" si="20"/>
        <v>BOURG-EN-BRESSE</v>
      </c>
      <c r="I24" s="91" t="str">
        <f t="shared" si="21"/>
        <v>04 74 22 16 48</v>
      </c>
      <c r="J24" s="91" t="str">
        <f t="shared" si="22"/>
        <v>www.cgtain.org</v>
      </c>
      <c r="K24" s="91" t="str">
        <f t="shared" si="23"/>
        <v>ud1@cgt.fr</v>
      </c>
      <c r="L24" s="91" t="str">
        <f t="shared" si="24"/>
        <v xml:space="preserve"> </v>
      </c>
      <c r="M24" s="12"/>
      <c r="N24" s="11"/>
      <c r="O24" s="9"/>
    </row>
    <row r="25" spans="1:15" x14ac:dyDescent="0.25">
      <c r="C25" s="94" t="str">
        <f t="shared" si="17"/>
        <v>CFTC</v>
      </c>
      <c r="D25" s="94"/>
      <c r="E25" s="95" t="str">
        <f>IF(ISERROR(VLOOKUP(C14&amp;H3,UD,5,FALSE)),E14,VLOOKUP(C14&amp;H3,UD,5,FALSE))</f>
        <v>UD CFTC AIN</v>
      </c>
      <c r="F25" s="95" t="str">
        <f t="shared" si="18"/>
        <v>3 Impasse Alfred Chanut</v>
      </c>
      <c r="G25" s="99" t="str">
        <f t="shared" si="19"/>
        <v>01000</v>
      </c>
      <c r="H25" s="91" t="str">
        <f t="shared" si="20"/>
        <v>BOURG-EN-BRESSE</v>
      </c>
      <c r="I25" s="91" t="str">
        <f t="shared" si="21"/>
        <v>04 74 23 36 06</v>
      </c>
      <c r="J25" s="91" t="str">
        <f t="shared" si="22"/>
        <v>www.cftc.fr</v>
      </c>
      <c r="K25" s="91" t="str">
        <f t="shared" si="23"/>
        <v>cftc-ud-ain@wanadoo.fr</v>
      </c>
      <c r="L25" s="91" t="str">
        <f t="shared" si="24"/>
        <v>Philippe JOSSE</v>
      </c>
      <c r="M25" s="12"/>
      <c r="N25" s="11"/>
      <c r="O25" s="9"/>
    </row>
    <row r="26" spans="1:15" x14ac:dyDescent="0.25">
      <c r="C26" s="94" t="str">
        <f t="shared" si="17"/>
        <v>CGT-FO</v>
      </c>
      <c r="D26" s="94"/>
      <c r="E26" s="95" t="str">
        <f>IF(ISERROR(VLOOKUP(C15&amp;H3,UD,5,FALSE)),E15,VLOOKUP(C15&amp;H3,UD,5,FALSE))</f>
        <v>UD FO Ain</v>
      </c>
      <c r="F26" s="95" t="str">
        <f t="shared" si="18"/>
        <v>3 impasse Alfred Chanut</v>
      </c>
      <c r="G26" s="99" t="str">
        <f t="shared" si="19"/>
        <v>01000</v>
      </c>
      <c r="H26" s="91" t="str">
        <f t="shared" si="20"/>
        <v>BOURG-EN-BRESSE</v>
      </c>
      <c r="I26" s="91" t="str">
        <f t="shared" si="21"/>
        <v>04 74 21 07 07</v>
      </c>
      <c r="J26" s="91" t="str">
        <f t="shared" si="22"/>
        <v>01.force-ouvriere.org</v>
      </c>
      <c r="K26" s="91" t="str">
        <f t="shared" si="23"/>
        <v>udfo01@force-ouvriere.fr</v>
      </c>
      <c r="L26" s="91" t="str">
        <f t="shared" si="24"/>
        <v>STEMPFLER Franck</v>
      </c>
      <c r="M26" s="12"/>
      <c r="N26" s="11"/>
      <c r="O26" s="9"/>
    </row>
    <row r="27" spans="1:15" x14ac:dyDescent="0.25">
      <c r="C27" s="94" t="str">
        <f t="shared" si="17"/>
        <v/>
      </c>
      <c r="D27" s="94"/>
      <c r="E27" s="95" t="str">
        <f>IF(ISERROR(VLOOKUP(C16&amp;H3,UD,5,FALSE)),E16,VLOOKUP(C16&amp;H3,UD,5,FALSE))</f>
        <v/>
      </c>
      <c r="F27" s="95" t="str">
        <f t="shared" si="18"/>
        <v/>
      </c>
      <c r="G27" s="99" t="str">
        <f t="shared" si="19"/>
        <v/>
      </c>
      <c r="H27" s="91" t="str">
        <f t="shared" si="20"/>
        <v/>
      </c>
      <c r="I27" s="91" t="str">
        <f t="shared" si="21"/>
        <v/>
      </c>
      <c r="J27" s="91" t="str">
        <f t="shared" si="22"/>
        <v/>
      </c>
      <c r="K27" s="91" t="str">
        <f t="shared" si="23"/>
        <v/>
      </c>
      <c r="L27" s="91" t="str">
        <f t="shared" si="24"/>
        <v/>
      </c>
      <c r="M27" s="12"/>
      <c r="N27" s="11"/>
      <c r="O27" s="9"/>
    </row>
    <row r="28" spans="1:15" x14ac:dyDescent="0.25">
      <c r="C28" s="94" t="str">
        <f t="shared" si="17"/>
        <v/>
      </c>
      <c r="D28" s="94"/>
      <c r="E28" s="95" t="str">
        <f>IF(ISERROR(VLOOKUP(C17&amp;H3,UD,5,FALSE)),E17,VLOOKUP(C17&amp;H3,UD,5,FALSE))</f>
        <v/>
      </c>
      <c r="F28" s="95" t="str">
        <f t="shared" si="18"/>
        <v/>
      </c>
      <c r="G28" s="99" t="str">
        <f t="shared" si="19"/>
        <v/>
      </c>
      <c r="H28" s="91" t="str">
        <f t="shared" si="20"/>
        <v/>
      </c>
      <c r="I28" s="91" t="str">
        <f t="shared" si="21"/>
        <v/>
      </c>
      <c r="J28" s="91" t="str">
        <f t="shared" si="22"/>
        <v/>
      </c>
      <c r="K28" s="91" t="str">
        <f t="shared" si="23"/>
        <v/>
      </c>
      <c r="L28" s="91" t="str">
        <f t="shared" si="24"/>
        <v/>
      </c>
      <c r="M28" s="12"/>
      <c r="N28" s="11"/>
      <c r="O28" s="9"/>
    </row>
  </sheetData>
  <mergeCells count="2">
    <mergeCell ref="I3:I4"/>
    <mergeCell ref="C1:K1"/>
  </mergeCells>
  <dataValidations count="1">
    <dataValidation type="list" allowBlank="1" showInputMessage="1" showErrorMessage="1" sqref="E3" xr:uid="{00000000-0002-0000-0000-000000000000}">
      <formula1>Liste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Départements!$A$1:$A$101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30"/>
  <sheetViews>
    <sheetView showGridLines="0" topLeftCell="A19" zoomScale="90" zoomScaleNormal="90" workbookViewId="0">
      <selection activeCell="A30" sqref="A30"/>
    </sheetView>
  </sheetViews>
  <sheetFormatPr baseColWidth="10" defaultRowHeight="15" x14ac:dyDescent="0.25"/>
  <sheetData>
    <row r="1" spans="1:2" x14ac:dyDescent="0.25">
      <c r="A1" s="31" t="s">
        <v>719</v>
      </c>
    </row>
    <row r="3" spans="1:2" x14ac:dyDescent="0.25">
      <c r="A3" s="31" t="s">
        <v>714</v>
      </c>
      <c r="B3" t="s">
        <v>3532</v>
      </c>
    </row>
    <row r="8" spans="1:2" x14ac:dyDescent="0.25">
      <c r="B8" t="s">
        <v>715</v>
      </c>
    </row>
    <row r="9" spans="1:2" x14ac:dyDescent="0.25">
      <c r="B9" t="s">
        <v>3529</v>
      </c>
    </row>
    <row r="10" spans="1:2" x14ac:dyDescent="0.25">
      <c r="B10" t="s">
        <v>3530</v>
      </c>
    </row>
    <row r="11" spans="1:2" x14ac:dyDescent="0.25">
      <c r="B11" t="s">
        <v>3531</v>
      </c>
    </row>
    <row r="13" spans="1:2" x14ac:dyDescent="0.25">
      <c r="A13" s="31" t="s">
        <v>716</v>
      </c>
      <c r="B13" t="s">
        <v>3533</v>
      </c>
    </row>
    <row r="18" spans="1:2" x14ac:dyDescent="0.25">
      <c r="B18" t="s">
        <v>3534</v>
      </c>
    </row>
    <row r="20" spans="1:2" x14ac:dyDescent="0.25">
      <c r="A20" s="31" t="s">
        <v>717</v>
      </c>
      <c r="B20" t="s">
        <v>718</v>
      </c>
    </row>
    <row r="30" spans="1:2" x14ac:dyDescent="0.25">
      <c r="A30" s="31" t="s">
        <v>717</v>
      </c>
      <c r="B30" t="s">
        <v>4065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413"/>
  <sheetViews>
    <sheetView workbookViewId="0">
      <selection activeCell="B23" sqref="B23"/>
    </sheetView>
  </sheetViews>
  <sheetFormatPr baseColWidth="10" defaultRowHeight="15" x14ac:dyDescent="0.25"/>
  <cols>
    <col min="1" max="1" width="7.7109375" style="8" bestFit="1" customWidth="1"/>
    <col min="2" max="2" width="66.5703125" bestFit="1" customWidth="1"/>
    <col min="3" max="3" width="15.7109375" customWidth="1"/>
  </cols>
  <sheetData>
    <row r="1" spans="1:3" ht="30" x14ac:dyDescent="0.25">
      <c r="A1" s="115" t="s">
        <v>627</v>
      </c>
      <c r="B1" s="115" t="s">
        <v>4686</v>
      </c>
      <c r="C1" s="115" t="s">
        <v>626</v>
      </c>
    </row>
    <row r="2" spans="1:3" x14ac:dyDescent="0.25">
      <c r="A2" s="104" t="s">
        <v>272</v>
      </c>
      <c r="B2" t="s">
        <v>273</v>
      </c>
      <c r="C2" t="s">
        <v>4687</v>
      </c>
    </row>
    <row r="3" spans="1:3" x14ac:dyDescent="0.25">
      <c r="A3" s="104" t="s">
        <v>53</v>
      </c>
      <c r="B3" t="s">
        <v>4688</v>
      </c>
      <c r="C3" t="s">
        <v>4689</v>
      </c>
    </row>
    <row r="4" spans="1:3" x14ac:dyDescent="0.25">
      <c r="A4" s="104" t="s">
        <v>184</v>
      </c>
      <c r="B4" s="104" t="s">
        <v>185</v>
      </c>
      <c r="C4" s="104" t="s">
        <v>4690</v>
      </c>
    </row>
    <row r="5" spans="1:3" x14ac:dyDescent="0.25">
      <c r="A5" s="104" t="s">
        <v>54</v>
      </c>
      <c r="B5" s="104" t="s">
        <v>4691</v>
      </c>
      <c r="C5" s="104" t="s">
        <v>4692</v>
      </c>
    </row>
    <row r="6" spans="1:3" x14ac:dyDescent="0.25">
      <c r="A6" s="104" t="s">
        <v>60</v>
      </c>
      <c r="B6" s="104" t="s">
        <v>61</v>
      </c>
      <c r="C6" s="104" t="s">
        <v>4693</v>
      </c>
    </row>
    <row r="7" spans="1:3" x14ac:dyDescent="0.25">
      <c r="A7" s="104" t="s">
        <v>274</v>
      </c>
      <c r="B7" s="104" t="s">
        <v>275</v>
      </c>
      <c r="C7" s="104" t="s">
        <v>4694</v>
      </c>
    </row>
    <row r="8" spans="1:3" x14ac:dyDescent="0.25">
      <c r="A8" s="104" t="s">
        <v>430</v>
      </c>
      <c r="B8" s="104" t="s">
        <v>431</v>
      </c>
      <c r="C8" s="104" t="s">
        <v>4695</v>
      </c>
    </row>
    <row r="9" spans="1:3" x14ac:dyDescent="0.25">
      <c r="A9" s="104" t="s">
        <v>276</v>
      </c>
      <c r="B9" s="104" t="s">
        <v>277</v>
      </c>
      <c r="C9" s="104" t="s">
        <v>4696</v>
      </c>
    </row>
    <row r="10" spans="1:3" x14ac:dyDescent="0.25">
      <c r="A10" s="104" t="s">
        <v>62</v>
      </c>
      <c r="B10" s="104" t="s">
        <v>63</v>
      </c>
      <c r="C10" s="104" t="s">
        <v>4697</v>
      </c>
    </row>
    <row r="11" spans="1:3" x14ac:dyDescent="0.25">
      <c r="A11" s="104" t="s">
        <v>64</v>
      </c>
      <c r="B11" s="104" t="s">
        <v>65</v>
      </c>
      <c r="C11" s="104" t="s">
        <v>4698</v>
      </c>
    </row>
    <row r="12" spans="1:3" x14ac:dyDescent="0.25">
      <c r="A12" s="104" t="s">
        <v>66</v>
      </c>
      <c r="B12" s="104" t="s">
        <v>67</v>
      </c>
      <c r="C12" s="104" t="s">
        <v>4699</v>
      </c>
    </row>
    <row r="13" spans="1:3" x14ac:dyDescent="0.25">
      <c r="A13" s="104" t="s">
        <v>68</v>
      </c>
      <c r="B13" s="104" t="s">
        <v>69</v>
      </c>
      <c r="C13" s="104" t="s">
        <v>4700</v>
      </c>
    </row>
    <row r="14" spans="1:3" x14ac:dyDescent="0.25">
      <c r="A14" s="104" t="s">
        <v>278</v>
      </c>
      <c r="B14" s="104" t="s">
        <v>279</v>
      </c>
      <c r="C14" s="104" t="s">
        <v>4701</v>
      </c>
    </row>
    <row r="15" spans="1:3" x14ac:dyDescent="0.25">
      <c r="A15" s="104" t="s">
        <v>70</v>
      </c>
      <c r="B15" s="104" t="s">
        <v>71</v>
      </c>
      <c r="C15" s="104" t="s">
        <v>4702</v>
      </c>
    </row>
    <row r="16" spans="1:3" x14ac:dyDescent="0.25">
      <c r="A16" s="104" t="s">
        <v>381</v>
      </c>
      <c r="B16" s="104" t="s">
        <v>644</v>
      </c>
      <c r="C16" s="104" t="s">
        <v>4703</v>
      </c>
    </row>
    <row r="17" spans="1:3" x14ac:dyDescent="0.25">
      <c r="A17" s="104" t="s">
        <v>72</v>
      </c>
      <c r="B17" s="104" t="s">
        <v>73</v>
      </c>
      <c r="C17" s="104" t="s">
        <v>4704</v>
      </c>
    </row>
    <row r="18" spans="1:3" x14ac:dyDescent="0.25">
      <c r="A18" s="104" t="s">
        <v>280</v>
      </c>
      <c r="B18" s="104" t="s">
        <v>281</v>
      </c>
      <c r="C18" s="104" t="s">
        <v>4705</v>
      </c>
    </row>
    <row r="19" spans="1:3" x14ac:dyDescent="0.25">
      <c r="A19" s="104" t="s">
        <v>282</v>
      </c>
      <c r="B19" s="104" t="s">
        <v>283</v>
      </c>
      <c r="C19" s="104" t="s">
        <v>4706</v>
      </c>
    </row>
    <row r="20" spans="1:3" x14ac:dyDescent="0.25">
      <c r="A20" s="104" t="s">
        <v>429</v>
      </c>
      <c r="B20" s="104" t="s">
        <v>4707</v>
      </c>
      <c r="C20" s="104" t="s">
        <v>4708</v>
      </c>
    </row>
    <row r="21" spans="1:3" x14ac:dyDescent="0.25">
      <c r="A21" s="104" t="s">
        <v>186</v>
      </c>
      <c r="B21" s="104" t="s">
        <v>187</v>
      </c>
      <c r="C21" s="104" t="s">
        <v>4709</v>
      </c>
    </row>
    <row r="22" spans="1:3" x14ac:dyDescent="0.25">
      <c r="A22" s="104" t="s">
        <v>188</v>
      </c>
      <c r="B22" s="104" t="s">
        <v>189</v>
      </c>
      <c r="C22" s="104" t="s">
        <v>4710</v>
      </c>
    </row>
    <row r="23" spans="1:3" x14ac:dyDescent="0.25">
      <c r="A23" s="104" t="s">
        <v>4653</v>
      </c>
      <c r="B23" s="104" t="s">
        <v>4711</v>
      </c>
      <c r="C23" s="104" t="s">
        <v>4712</v>
      </c>
    </row>
    <row r="24" spans="1:3" x14ac:dyDescent="0.25">
      <c r="A24" s="104" t="s">
        <v>284</v>
      </c>
      <c r="B24" s="104" t="s">
        <v>285</v>
      </c>
      <c r="C24" s="104" t="s">
        <v>4713</v>
      </c>
    </row>
    <row r="25" spans="1:3" x14ac:dyDescent="0.25">
      <c r="A25" s="104" t="s">
        <v>55</v>
      </c>
      <c r="B25" t="s">
        <v>4714</v>
      </c>
      <c r="C25" t="s">
        <v>4715</v>
      </c>
    </row>
    <row r="26" spans="1:3" x14ac:dyDescent="0.25">
      <c r="A26" s="104" t="s">
        <v>286</v>
      </c>
      <c r="B26" s="104" t="s">
        <v>287</v>
      </c>
      <c r="C26" s="104" t="s">
        <v>4716</v>
      </c>
    </row>
    <row r="27" spans="1:3" x14ac:dyDescent="0.25">
      <c r="A27" s="104" t="s">
        <v>74</v>
      </c>
      <c r="B27" s="104" t="s">
        <v>75</v>
      </c>
      <c r="C27" s="104" t="s">
        <v>4717</v>
      </c>
    </row>
    <row r="28" spans="1:3" x14ac:dyDescent="0.25">
      <c r="A28" s="104" t="s">
        <v>380</v>
      </c>
      <c r="B28" s="104" t="s">
        <v>4718</v>
      </c>
      <c r="C28" s="104" t="s">
        <v>4719</v>
      </c>
    </row>
    <row r="29" spans="1:3" x14ac:dyDescent="0.25">
      <c r="A29" s="104" t="s">
        <v>427</v>
      </c>
      <c r="B29" s="104" t="s">
        <v>4720</v>
      </c>
      <c r="C29" s="104" t="s">
        <v>4721</v>
      </c>
    </row>
    <row r="30" spans="1:3" x14ac:dyDescent="0.25">
      <c r="A30" s="104" t="s">
        <v>288</v>
      </c>
      <c r="B30" s="104" t="s">
        <v>289</v>
      </c>
      <c r="C30" s="104" t="s">
        <v>4722</v>
      </c>
    </row>
    <row r="31" spans="1:3" x14ac:dyDescent="0.25">
      <c r="A31" s="104" t="s">
        <v>290</v>
      </c>
      <c r="B31" s="104" t="s">
        <v>291</v>
      </c>
      <c r="C31" s="104" t="s">
        <v>4723</v>
      </c>
    </row>
    <row r="32" spans="1:3" x14ac:dyDescent="0.25">
      <c r="A32" s="104" t="s">
        <v>190</v>
      </c>
      <c r="B32" s="104" t="s">
        <v>191</v>
      </c>
      <c r="C32" s="104" t="s">
        <v>4724</v>
      </c>
    </row>
    <row r="33" spans="1:3" x14ac:dyDescent="0.25">
      <c r="A33" s="104" t="s">
        <v>4654</v>
      </c>
      <c r="B33" s="104" t="s">
        <v>4725</v>
      </c>
      <c r="C33" s="104" t="s">
        <v>4726</v>
      </c>
    </row>
    <row r="34" spans="1:3" x14ac:dyDescent="0.25">
      <c r="A34" s="104" t="s">
        <v>292</v>
      </c>
      <c r="B34" s="104" t="s">
        <v>293</v>
      </c>
      <c r="C34" s="104" t="s">
        <v>4727</v>
      </c>
    </row>
    <row r="35" spans="1:3" x14ac:dyDescent="0.25">
      <c r="A35" s="104" t="s">
        <v>294</v>
      </c>
      <c r="B35" s="104" t="s">
        <v>295</v>
      </c>
      <c r="C35" s="104" t="s">
        <v>4728</v>
      </c>
    </row>
    <row r="36" spans="1:3" x14ac:dyDescent="0.25">
      <c r="A36" s="104" t="s">
        <v>76</v>
      </c>
      <c r="B36" s="104" t="s">
        <v>77</v>
      </c>
      <c r="C36" s="104" t="s">
        <v>4729</v>
      </c>
    </row>
    <row r="37" spans="1:3" x14ac:dyDescent="0.25">
      <c r="A37" s="104" t="s">
        <v>432</v>
      </c>
      <c r="B37" s="104" t="s">
        <v>433</v>
      </c>
      <c r="C37" s="104" t="s">
        <v>4730</v>
      </c>
    </row>
    <row r="38" spans="1:3" x14ac:dyDescent="0.25">
      <c r="A38" s="104" t="s">
        <v>192</v>
      </c>
      <c r="B38" s="104" t="s">
        <v>193</v>
      </c>
      <c r="C38" s="104" t="s">
        <v>4731</v>
      </c>
    </row>
    <row r="39" spans="1:3" x14ac:dyDescent="0.25">
      <c r="A39" s="104" t="s">
        <v>382</v>
      </c>
      <c r="B39" s="104" t="s">
        <v>383</v>
      </c>
      <c r="C39" s="104" t="s">
        <v>4732</v>
      </c>
    </row>
    <row r="40" spans="1:3" x14ac:dyDescent="0.25">
      <c r="A40" s="104" t="s">
        <v>78</v>
      </c>
      <c r="B40" s="104" t="s">
        <v>79</v>
      </c>
      <c r="C40" s="104" t="s">
        <v>4733</v>
      </c>
    </row>
    <row r="41" spans="1:3" x14ac:dyDescent="0.25">
      <c r="A41" s="104" t="s">
        <v>4655</v>
      </c>
      <c r="B41" s="104" t="s">
        <v>4734</v>
      </c>
      <c r="C41" s="104" t="s">
        <v>4735</v>
      </c>
    </row>
    <row r="42" spans="1:3" x14ac:dyDescent="0.25">
      <c r="A42" s="104" t="s">
        <v>194</v>
      </c>
      <c r="B42" s="104" t="s">
        <v>195</v>
      </c>
      <c r="C42" s="104" t="s">
        <v>4736</v>
      </c>
    </row>
    <row r="43" spans="1:3" x14ac:dyDescent="0.25">
      <c r="A43" s="104" t="s">
        <v>4656</v>
      </c>
      <c r="B43" s="104" t="s">
        <v>4737</v>
      </c>
      <c r="C43" s="104" t="s">
        <v>4738</v>
      </c>
    </row>
    <row r="44" spans="1:3" x14ac:dyDescent="0.25">
      <c r="A44" s="104" t="s">
        <v>196</v>
      </c>
      <c r="B44" s="104" t="s">
        <v>197</v>
      </c>
      <c r="C44" s="104" t="s">
        <v>4739</v>
      </c>
    </row>
    <row r="45" spans="1:3" x14ac:dyDescent="0.25">
      <c r="A45" s="104" t="s">
        <v>434</v>
      </c>
      <c r="B45" s="104" t="s">
        <v>435</v>
      </c>
      <c r="C45" s="104" t="s">
        <v>4740</v>
      </c>
    </row>
    <row r="46" spans="1:3" x14ac:dyDescent="0.25">
      <c r="A46" s="104" t="s">
        <v>436</v>
      </c>
      <c r="B46" s="104" t="s">
        <v>437</v>
      </c>
      <c r="C46" s="104" t="s">
        <v>4741</v>
      </c>
    </row>
    <row r="47" spans="1:3" x14ac:dyDescent="0.25">
      <c r="A47" s="104" t="s">
        <v>438</v>
      </c>
      <c r="B47" s="104" t="s">
        <v>439</v>
      </c>
      <c r="C47" s="104" t="s">
        <v>4742</v>
      </c>
    </row>
    <row r="48" spans="1:3" x14ac:dyDescent="0.25">
      <c r="A48" s="104" t="s">
        <v>440</v>
      </c>
      <c r="B48" s="104" t="s">
        <v>441</v>
      </c>
      <c r="C48" s="104" t="s">
        <v>4743</v>
      </c>
    </row>
    <row r="49" spans="1:3" x14ac:dyDescent="0.25">
      <c r="A49" s="104" t="s">
        <v>442</v>
      </c>
      <c r="B49" s="104" t="s">
        <v>443</v>
      </c>
      <c r="C49" s="104" t="s">
        <v>4744</v>
      </c>
    </row>
    <row r="50" spans="1:3" x14ac:dyDescent="0.25">
      <c r="A50" s="104" t="s">
        <v>80</v>
      </c>
      <c r="B50" s="104" t="s">
        <v>81</v>
      </c>
      <c r="C50" s="104" t="s">
        <v>4745</v>
      </c>
    </row>
    <row r="51" spans="1:3" x14ac:dyDescent="0.25">
      <c r="A51" s="104" t="s">
        <v>444</v>
      </c>
      <c r="B51" s="104" t="s">
        <v>445</v>
      </c>
      <c r="C51" s="104" t="s">
        <v>4746</v>
      </c>
    </row>
    <row r="52" spans="1:3" x14ac:dyDescent="0.25">
      <c r="A52" s="104" t="s">
        <v>446</v>
      </c>
      <c r="B52" s="104" t="s">
        <v>447</v>
      </c>
      <c r="C52" s="104" t="s">
        <v>4747</v>
      </c>
    </row>
    <row r="53" spans="1:3" x14ac:dyDescent="0.25">
      <c r="A53" s="104" t="s">
        <v>448</v>
      </c>
      <c r="B53" s="104" t="s">
        <v>449</v>
      </c>
      <c r="C53" s="104" t="s">
        <v>4748</v>
      </c>
    </row>
    <row r="54" spans="1:3" x14ac:dyDescent="0.25">
      <c r="A54" s="104" t="s">
        <v>450</v>
      </c>
      <c r="B54" s="104" t="s">
        <v>451</v>
      </c>
      <c r="C54" s="104" t="s">
        <v>4749</v>
      </c>
    </row>
    <row r="55" spans="1:3" x14ac:dyDescent="0.25">
      <c r="A55" s="104" t="s">
        <v>198</v>
      </c>
      <c r="B55" s="104" t="s">
        <v>199</v>
      </c>
      <c r="C55" s="104" t="s">
        <v>4750</v>
      </c>
    </row>
    <row r="56" spans="1:3" x14ac:dyDescent="0.25">
      <c r="A56" s="104" t="s">
        <v>384</v>
      </c>
      <c r="B56" s="104" t="s">
        <v>385</v>
      </c>
      <c r="C56" s="104" t="s">
        <v>4751</v>
      </c>
    </row>
    <row r="57" spans="1:3" x14ac:dyDescent="0.25">
      <c r="A57" s="104" t="s">
        <v>452</v>
      </c>
      <c r="B57" s="104" t="s">
        <v>453</v>
      </c>
      <c r="C57" s="104" t="s">
        <v>4752</v>
      </c>
    </row>
    <row r="58" spans="1:3" x14ac:dyDescent="0.25">
      <c r="A58" s="104" t="s">
        <v>454</v>
      </c>
      <c r="B58" s="104" t="s">
        <v>455</v>
      </c>
      <c r="C58" s="104" t="s">
        <v>4753</v>
      </c>
    </row>
    <row r="59" spans="1:3" x14ac:dyDescent="0.25">
      <c r="A59" s="104" t="s">
        <v>456</v>
      </c>
      <c r="B59" s="104" t="s">
        <v>457</v>
      </c>
      <c r="C59" s="104" t="s">
        <v>4754</v>
      </c>
    </row>
    <row r="60" spans="1:3" x14ac:dyDescent="0.25">
      <c r="A60" s="104" t="s">
        <v>458</v>
      </c>
      <c r="B60" s="104" t="s">
        <v>459</v>
      </c>
      <c r="C60" s="104" t="s">
        <v>4755</v>
      </c>
    </row>
    <row r="61" spans="1:3" x14ac:dyDescent="0.25">
      <c r="A61" s="104" t="s">
        <v>296</v>
      </c>
      <c r="B61" s="104" t="s">
        <v>297</v>
      </c>
      <c r="C61" s="104" t="s">
        <v>4756</v>
      </c>
    </row>
    <row r="62" spans="1:3" x14ac:dyDescent="0.25">
      <c r="A62" s="104" t="s">
        <v>460</v>
      </c>
      <c r="B62" s="104" t="s">
        <v>461</v>
      </c>
      <c r="C62" s="104" t="s">
        <v>4757</v>
      </c>
    </row>
    <row r="63" spans="1:3" x14ac:dyDescent="0.25">
      <c r="A63" s="104" t="s">
        <v>462</v>
      </c>
      <c r="B63" s="104" t="s">
        <v>463</v>
      </c>
      <c r="C63" s="104" t="s">
        <v>4758</v>
      </c>
    </row>
    <row r="64" spans="1:3" x14ac:dyDescent="0.25">
      <c r="A64" s="104" t="s">
        <v>464</v>
      </c>
      <c r="B64" s="104" t="s">
        <v>465</v>
      </c>
      <c r="C64" s="104" t="s">
        <v>4759</v>
      </c>
    </row>
    <row r="65" spans="1:3" x14ac:dyDescent="0.25">
      <c r="A65" s="104" t="s">
        <v>466</v>
      </c>
      <c r="B65" s="104" t="s">
        <v>467</v>
      </c>
      <c r="C65" s="104" t="s">
        <v>4760</v>
      </c>
    </row>
    <row r="66" spans="1:3" x14ac:dyDescent="0.25">
      <c r="A66" s="104" t="s">
        <v>468</v>
      </c>
      <c r="B66" s="104" t="s">
        <v>469</v>
      </c>
      <c r="C66" s="104" t="s">
        <v>4761</v>
      </c>
    </row>
    <row r="67" spans="1:3" x14ac:dyDescent="0.25">
      <c r="A67" s="104" t="s">
        <v>470</v>
      </c>
      <c r="B67" s="104" t="s">
        <v>471</v>
      </c>
      <c r="C67" s="104" t="s">
        <v>4762</v>
      </c>
    </row>
    <row r="68" spans="1:3" x14ac:dyDescent="0.25">
      <c r="A68" s="104" t="s">
        <v>472</v>
      </c>
      <c r="B68" s="104" t="s">
        <v>473</v>
      </c>
      <c r="C68" s="104" t="s">
        <v>4763</v>
      </c>
    </row>
    <row r="69" spans="1:3" x14ac:dyDescent="0.25">
      <c r="A69" s="104" t="s">
        <v>82</v>
      </c>
      <c r="B69" s="104" t="s">
        <v>83</v>
      </c>
      <c r="C69" s="104" t="s">
        <v>4764</v>
      </c>
    </row>
    <row r="70" spans="1:3" x14ac:dyDescent="0.25">
      <c r="A70" s="104" t="s">
        <v>416</v>
      </c>
      <c r="B70" s="104" t="s">
        <v>417</v>
      </c>
      <c r="C70" s="104" t="s">
        <v>4765</v>
      </c>
    </row>
    <row r="71" spans="1:3" x14ac:dyDescent="0.25">
      <c r="A71" s="104" t="s">
        <v>474</v>
      </c>
      <c r="B71" s="104" t="s">
        <v>475</v>
      </c>
      <c r="C71" s="104" t="s">
        <v>4766</v>
      </c>
    </row>
    <row r="72" spans="1:3" x14ac:dyDescent="0.25">
      <c r="A72" s="104" t="s">
        <v>476</v>
      </c>
      <c r="B72" s="104" t="s">
        <v>477</v>
      </c>
      <c r="C72" s="104" t="s">
        <v>4767</v>
      </c>
    </row>
    <row r="73" spans="1:3" x14ac:dyDescent="0.25">
      <c r="A73" s="104" t="s">
        <v>478</v>
      </c>
      <c r="B73" s="104" t="s">
        <v>479</v>
      </c>
      <c r="C73" s="104" t="s">
        <v>4768</v>
      </c>
    </row>
    <row r="74" spans="1:3" x14ac:dyDescent="0.25">
      <c r="A74" s="104" t="s">
        <v>84</v>
      </c>
      <c r="B74" s="104" t="s">
        <v>4769</v>
      </c>
      <c r="C74" s="104" t="s">
        <v>4770</v>
      </c>
    </row>
    <row r="75" spans="1:3" x14ac:dyDescent="0.25">
      <c r="A75" s="104" t="s">
        <v>386</v>
      </c>
      <c r="B75" s="104" t="s">
        <v>387</v>
      </c>
      <c r="C75" s="104" t="s">
        <v>4771</v>
      </c>
    </row>
    <row r="76" spans="1:3" x14ac:dyDescent="0.25">
      <c r="A76" s="104" t="s">
        <v>85</v>
      </c>
      <c r="B76" s="104" t="s">
        <v>86</v>
      </c>
      <c r="C76" s="104" t="s">
        <v>4772</v>
      </c>
    </row>
    <row r="77" spans="1:3" x14ac:dyDescent="0.25">
      <c r="A77" s="104" t="s">
        <v>87</v>
      </c>
      <c r="B77" s="104" t="s">
        <v>88</v>
      </c>
      <c r="C77" s="104" t="s">
        <v>4773</v>
      </c>
    </row>
    <row r="78" spans="1:3" x14ac:dyDescent="0.25">
      <c r="A78" s="104" t="s">
        <v>480</v>
      </c>
      <c r="B78" s="104" t="s">
        <v>481</v>
      </c>
      <c r="C78" s="104" t="s">
        <v>4774</v>
      </c>
    </row>
    <row r="79" spans="1:3" x14ac:dyDescent="0.25">
      <c r="A79" s="104" t="s">
        <v>200</v>
      </c>
      <c r="B79" s="104" t="s">
        <v>201</v>
      </c>
      <c r="C79" s="104" t="s">
        <v>4775</v>
      </c>
    </row>
    <row r="80" spans="1:3" x14ac:dyDescent="0.25">
      <c r="A80" s="104" t="s">
        <v>89</v>
      </c>
      <c r="B80" s="104" t="s">
        <v>90</v>
      </c>
      <c r="C80" s="104" t="s">
        <v>4776</v>
      </c>
    </row>
    <row r="81" spans="1:3" x14ac:dyDescent="0.25">
      <c r="A81" s="104" t="s">
        <v>610</v>
      </c>
      <c r="B81" s="104" t="s">
        <v>611</v>
      </c>
      <c r="C81" s="104" t="s">
        <v>4777</v>
      </c>
    </row>
    <row r="82" spans="1:3" x14ac:dyDescent="0.25">
      <c r="A82" s="104" t="s">
        <v>91</v>
      </c>
      <c r="B82" s="104" t="s">
        <v>92</v>
      </c>
      <c r="C82" s="104" t="s">
        <v>4778</v>
      </c>
    </row>
    <row r="83" spans="1:3" x14ac:dyDescent="0.25">
      <c r="A83" s="104" t="s">
        <v>298</v>
      </c>
      <c r="B83" s="104" t="s">
        <v>299</v>
      </c>
      <c r="C83" s="104" t="s">
        <v>4779</v>
      </c>
    </row>
    <row r="84" spans="1:3" x14ac:dyDescent="0.25">
      <c r="A84" s="104" t="s">
        <v>202</v>
      </c>
      <c r="B84" s="104" t="s">
        <v>203</v>
      </c>
      <c r="C84" s="104" t="s">
        <v>4780</v>
      </c>
    </row>
    <row r="85" spans="1:3" x14ac:dyDescent="0.25">
      <c r="A85" s="104" t="s">
        <v>482</v>
      </c>
      <c r="B85" s="104" t="s">
        <v>483</v>
      </c>
      <c r="C85" s="104" t="s">
        <v>4781</v>
      </c>
    </row>
    <row r="86" spans="1:3" x14ac:dyDescent="0.25">
      <c r="A86" s="104" t="s">
        <v>484</v>
      </c>
      <c r="B86" s="104" t="s">
        <v>485</v>
      </c>
      <c r="C86" s="104" t="s">
        <v>4782</v>
      </c>
    </row>
    <row r="87" spans="1:3" x14ac:dyDescent="0.25">
      <c r="A87" s="104" t="s">
        <v>93</v>
      </c>
      <c r="B87" s="104" t="s">
        <v>94</v>
      </c>
      <c r="C87" s="104" t="s">
        <v>4783</v>
      </c>
    </row>
    <row r="88" spans="1:3" x14ac:dyDescent="0.25">
      <c r="A88" s="104" t="s">
        <v>300</v>
      </c>
      <c r="B88" s="104" t="s">
        <v>301</v>
      </c>
      <c r="C88" s="104" t="s">
        <v>4784</v>
      </c>
    </row>
    <row r="89" spans="1:3" x14ac:dyDescent="0.25">
      <c r="A89" s="104" t="s">
        <v>486</v>
      </c>
      <c r="B89" s="104" t="s">
        <v>487</v>
      </c>
      <c r="C89" s="104" t="s">
        <v>4785</v>
      </c>
    </row>
    <row r="90" spans="1:3" x14ac:dyDescent="0.25">
      <c r="A90" s="104" t="s">
        <v>95</v>
      </c>
      <c r="B90" s="104" t="s">
        <v>96</v>
      </c>
      <c r="C90" s="104" t="s">
        <v>4786</v>
      </c>
    </row>
    <row r="91" spans="1:3" x14ac:dyDescent="0.25">
      <c r="A91" s="104" t="s">
        <v>204</v>
      </c>
      <c r="B91" s="104" t="s">
        <v>205</v>
      </c>
      <c r="C91" s="104" t="s">
        <v>4787</v>
      </c>
    </row>
    <row r="92" spans="1:3" x14ac:dyDescent="0.25">
      <c r="A92" s="104" t="s">
        <v>302</v>
      </c>
      <c r="B92" s="104" t="s">
        <v>303</v>
      </c>
      <c r="C92" s="104" t="s">
        <v>4788</v>
      </c>
    </row>
    <row r="93" spans="1:3" x14ac:dyDescent="0.25">
      <c r="A93" s="104" t="s">
        <v>97</v>
      </c>
      <c r="B93" s="104" t="s">
        <v>98</v>
      </c>
      <c r="C93" s="104" t="s">
        <v>4789</v>
      </c>
    </row>
    <row r="94" spans="1:3" x14ac:dyDescent="0.25">
      <c r="A94" s="104" t="s">
        <v>488</v>
      </c>
      <c r="B94" s="104" t="s">
        <v>489</v>
      </c>
      <c r="C94" s="104" t="s">
        <v>4790</v>
      </c>
    </row>
    <row r="95" spans="1:3" x14ac:dyDescent="0.25">
      <c r="A95" s="104" t="s">
        <v>388</v>
      </c>
      <c r="B95" s="104" t="s">
        <v>389</v>
      </c>
      <c r="C95" s="104" t="s">
        <v>4791</v>
      </c>
    </row>
    <row r="96" spans="1:3" x14ac:dyDescent="0.25">
      <c r="A96" s="104" t="s">
        <v>99</v>
      </c>
      <c r="B96" s="104" t="s">
        <v>100</v>
      </c>
      <c r="C96" s="104" t="s">
        <v>4792</v>
      </c>
    </row>
    <row r="97" spans="1:3" x14ac:dyDescent="0.25">
      <c r="A97" s="104" t="s">
        <v>206</v>
      </c>
      <c r="B97" s="104" t="s">
        <v>207</v>
      </c>
      <c r="C97" s="104" t="s">
        <v>4793</v>
      </c>
    </row>
    <row r="98" spans="1:3" x14ac:dyDescent="0.25">
      <c r="A98" s="104" t="s">
        <v>490</v>
      </c>
      <c r="B98" s="104" t="s">
        <v>491</v>
      </c>
      <c r="C98" s="104" t="s">
        <v>4794</v>
      </c>
    </row>
    <row r="99" spans="1:3" x14ac:dyDescent="0.25">
      <c r="A99" s="104" t="s">
        <v>418</v>
      </c>
      <c r="B99" s="104" t="s">
        <v>653</v>
      </c>
      <c r="C99" s="104" t="s">
        <v>4795</v>
      </c>
    </row>
    <row r="100" spans="1:3" x14ac:dyDescent="0.25">
      <c r="A100" s="104" t="s">
        <v>304</v>
      </c>
      <c r="B100" s="104" t="s">
        <v>305</v>
      </c>
      <c r="C100" s="104" t="s">
        <v>4796</v>
      </c>
    </row>
    <row r="101" spans="1:3" x14ac:dyDescent="0.25">
      <c r="A101" s="104" t="s">
        <v>492</v>
      </c>
      <c r="B101" s="104" t="s">
        <v>493</v>
      </c>
      <c r="C101" s="104" t="s">
        <v>4797</v>
      </c>
    </row>
    <row r="102" spans="1:3" x14ac:dyDescent="0.25">
      <c r="A102" s="104" t="s">
        <v>494</v>
      </c>
      <c r="B102" s="104" t="s">
        <v>495</v>
      </c>
      <c r="C102" s="104" t="s">
        <v>4798</v>
      </c>
    </row>
    <row r="103" spans="1:3" x14ac:dyDescent="0.25">
      <c r="A103" s="104" t="s">
        <v>496</v>
      </c>
      <c r="B103" s="104" t="s">
        <v>497</v>
      </c>
      <c r="C103" s="104" t="s">
        <v>4799</v>
      </c>
    </row>
    <row r="104" spans="1:3" x14ac:dyDescent="0.25">
      <c r="A104" s="104" t="s">
        <v>208</v>
      </c>
      <c r="B104" s="104" t="s">
        <v>209</v>
      </c>
      <c r="C104" s="104" t="s">
        <v>4800</v>
      </c>
    </row>
    <row r="105" spans="1:3" x14ac:dyDescent="0.25">
      <c r="A105" s="104" t="s">
        <v>498</v>
      </c>
      <c r="B105" s="104" t="s">
        <v>499</v>
      </c>
      <c r="C105" s="104" t="s">
        <v>4801</v>
      </c>
    </row>
    <row r="106" spans="1:3" x14ac:dyDescent="0.25">
      <c r="A106" s="104" t="s">
        <v>306</v>
      </c>
      <c r="B106" s="104" t="s">
        <v>307</v>
      </c>
      <c r="C106" s="104" t="s">
        <v>4802</v>
      </c>
    </row>
    <row r="107" spans="1:3" x14ac:dyDescent="0.25">
      <c r="A107" s="104" t="s">
        <v>101</v>
      </c>
      <c r="B107" s="104" t="s">
        <v>102</v>
      </c>
      <c r="C107" s="104" t="s">
        <v>4803</v>
      </c>
    </row>
    <row r="108" spans="1:3" x14ac:dyDescent="0.25">
      <c r="A108" s="104" t="s">
        <v>308</v>
      </c>
      <c r="B108" s="104" t="s">
        <v>309</v>
      </c>
      <c r="C108" s="104" t="s">
        <v>4804</v>
      </c>
    </row>
    <row r="109" spans="1:3" x14ac:dyDescent="0.25">
      <c r="A109" s="104" t="s">
        <v>103</v>
      </c>
      <c r="B109" s="104" t="s">
        <v>104</v>
      </c>
      <c r="C109" s="104" t="s">
        <v>4805</v>
      </c>
    </row>
    <row r="110" spans="1:3" x14ac:dyDescent="0.25">
      <c r="A110" s="104" t="s">
        <v>390</v>
      </c>
      <c r="B110" s="104" t="s">
        <v>391</v>
      </c>
      <c r="C110" s="104" t="s">
        <v>4806</v>
      </c>
    </row>
    <row r="111" spans="1:3" x14ac:dyDescent="0.25">
      <c r="A111" s="104" t="s">
        <v>105</v>
      </c>
      <c r="B111" s="104" t="s">
        <v>106</v>
      </c>
      <c r="C111" s="104" t="s">
        <v>4807</v>
      </c>
    </row>
    <row r="112" spans="1:3" x14ac:dyDescent="0.25">
      <c r="A112" s="104" t="s">
        <v>107</v>
      </c>
      <c r="B112" s="104" t="s">
        <v>108</v>
      </c>
      <c r="C112" s="104" t="s">
        <v>4808</v>
      </c>
    </row>
    <row r="113" spans="1:3" x14ac:dyDescent="0.25">
      <c r="A113" s="104" t="s">
        <v>310</v>
      </c>
      <c r="B113" s="104" t="s">
        <v>311</v>
      </c>
      <c r="C113" s="104" t="s">
        <v>4809</v>
      </c>
    </row>
    <row r="114" spans="1:3" x14ac:dyDescent="0.25">
      <c r="A114" s="104" t="s">
        <v>210</v>
      </c>
      <c r="B114" s="104" t="s">
        <v>211</v>
      </c>
      <c r="C114" s="104" t="s">
        <v>4810</v>
      </c>
    </row>
    <row r="115" spans="1:3" x14ac:dyDescent="0.25">
      <c r="A115" s="104" t="s">
        <v>312</v>
      </c>
      <c r="B115" s="104" t="s">
        <v>313</v>
      </c>
      <c r="C115" s="104" t="s">
        <v>4811</v>
      </c>
    </row>
    <row r="116" spans="1:3" x14ac:dyDescent="0.25">
      <c r="A116" s="104" t="s">
        <v>500</v>
      </c>
      <c r="B116" s="104" t="s">
        <v>501</v>
      </c>
      <c r="C116" s="104" t="s">
        <v>4812</v>
      </c>
    </row>
    <row r="117" spans="1:3" x14ac:dyDescent="0.25">
      <c r="A117" s="104" t="s">
        <v>314</v>
      </c>
      <c r="B117" s="104" t="s">
        <v>654</v>
      </c>
      <c r="C117" s="104" t="s">
        <v>4813</v>
      </c>
    </row>
    <row r="118" spans="1:3" x14ac:dyDescent="0.25">
      <c r="A118" s="104" t="s">
        <v>109</v>
      </c>
      <c r="B118" s="104" t="s">
        <v>110</v>
      </c>
      <c r="C118" s="104" t="s">
        <v>4814</v>
      </c>
    </row>
    <row r="119" spans="1:3" x14ac:dyDescent="0.25">
      <c r="A119" s="104" t="s">
        <v>315</v>
      </c>
      <c r="B119" s="104" t="s">
        <v>316</v>
      </c>
      <c r="C119" s="104" t="s">
        <v>4815</v>
      </c>
    </row>
    <row r="120" spans="1:3" x14ac:dyDescent="0.25">
      <c r="A120" s="104" t="s">
        <v>317</v>
      </c>
      <c r="B120" s="104" t="s">
        <v>318</v>
      </c>
      <c r="C120" s="104" t="s">
        <v>4816</v>
      </c>
    </row>
    <row r="121" spans="1:3" x14ac:dyDescent="0.25">
      <c r="A121" s="104" t="s">
        <v>319</v>
      </c>
      <c r="B121" s="104" t="s">
        <v>320</v>
      </c>
      <c r="C121" s="104" t="s">
        <v>4817</v>
      </c>
    </row>
    <row r="122" spans="1:3" x14ac:dyDescent="0.25">
      <c r="A122" s="104" t="s">
        <v>321</v>
      </c>
      <c r="B122" s="104" t="s">
        <v>322</v>
      </c>
      <c r="C122" s="104" t="s">
        <v>4818</v>
      </c>
    </row>
    <row r="123" spans="1:3" x14ac:dyDescent="0.25">
      <c r="A123" s="104" t="s">
        <v>111</v>
      </c>
      <c r="B123" s="104" t="s">
        <v>4819</v>
      </c>
      <c r="C123" s="104" t="s">
        <v>4820</v>
      </c>
    </row>
    <row r="124" spans="1:3" x14ac:dyDescent="0.25">
      <c r="A124" s="104" t="s">
        <v>112</v>
      </c>
      <c r="B124" s="104" t="s">
        <v>113</v>
      </c>
      <c r="C124" s="104" t="s">
        <v>4821</v>
      </c>
    </row>
    <row r="125" spans="1:3" x14ac:dyDescent="0.25">
      <c r="A125" s="104" t="s">
        <v>114</v>
      </c>
      <c r="B125" s="104" t="s">
        <v>115</v>
      </c>
      <c r="C125" s="104" t="s">
        <v>4822</v>
      </c>
    </row>
    <row r="126" spans="1:3" x14ac:dyDescent="0.25">
      <c r="A126" s="104" t="s">
        <v>212</v>
      </c>
      <c r="B126" s="104" t="s">
        <v>213</v>
      </c>
      <c r="C126" s="104" t="s">
        <v>4823</v>
      </c>
    </row>
    <row r="127" spans="1:3" x14ac:dyDescent="0.25">
      <c r="A127" s="104" t="s">
        <v>116</v>
      </c>
      <c r="B127" s="104" t="s">
        <v>117</v>
      </c>
      <c r="C127" s="104" t="s">
        <v>4824</v>
      </c>
    </row>
    <row r="128" spans="1:3" x14ac:dyDescent="0.25">
      <c r="A128" s="104" t="s">
        <v>214</v>
      </c>
      <c r="B128" s="104" t="s">
        <v>215</v>
      </c>
      <c r="C128" s="104" t="s">
        <v>4825</v>
      </c>
    </row>
    <row r="129" spans="1:3" x14ac:dyDescent="0.25">
      <c r="A129" s="104" t="s">
        <v>502</v>
      </c>
      <c r="B129" s="104" t="s">
        <v>503</v>
      </c>
      <c r="C129" s="104" t="s">
        <v>4826</v>
      </c>
    </row>
    <row r="130" spans="1:3" x14ac:dyDescent="0.25">
      <c r="A130" s="104" t="s">
        <v>118</v>
      </c>
      <c r="B130" s="104" t="s">
        <v>119</v>
      </c>
      <c r="C130" s="104" t="s">
        <v>4827</v>
      </c>
    </row>
    <row r="131" spans="1:3" x14ac:dyDescent="0.25">
      <c r="A131" s="104" t="s">
        <v>120</v>
      </c>
      <c r="B131" s="104" t="s">
        <v>121</v>
      </c>
      <c r="C131" s="104" t="s">
        <v>4828</v>
      </c>
    </row>
    <row r="132" spans="1:3" x14ac:dyDescent="0.25">
      <c r="A132" s="104" t="s">
        <v>122</v>
      </c>
      <c r="B132" s="104" t="s">
        <v>123</v>
      </c>
      <c r="C132" s="104" t="s">
        <v>4829</v>
      </c>
    </row>
    <row r="133" spans="1:3" x14ac:dyDescent="0.25">
      <c r="A133" s="104" t="s">
        <v>323</v>
      </c>
      <c r="B133" s="104" t="s">
        <v>324</v>
      </c>
      <c r="C133" s="104" t="s">
        <v>4830</v>
      </c>
    </row>
    <row r="134" spans="1:3" x14ac:dyDescent="0.25">
      <c r="A134" s="104" t="s">
        <v>124</v>
      </c>
      <c r="B134" s="104" t="s">
        <v>125</v>
      </c>
      <c r="C134" s="104" t="s">
        <v>4831</v>
      </c>
    </row>
    <row r="135" spans="1:3" x14ac:dyDescent="0.25">
      <c r="A135" s="104" t="s">
        <v>126</v>
      </c>
      <c r="B135" s="104" t="s">
        <v>4832</v>
      </c>
      <c r="C135" s="104" t="s">
        <v>4833</v>
      </c>
    </row>
    <row r="136" spans="1:3" x14ac:dyDescent="0.25">
      <c r="A136" s="104" t="s">
        <v>127</v>
      </c>
      <c r="B136" s="104" t="s">
        <v>128</v>
      </c>
      <c r="C136" s="104" t="s">
        <v>4834</v>
      </c>
    </row>
    <row r="137" spans="1:3" x14ac:dyDescent="0.25">
      <c r="A137" s="104" t="s">
        <v>504</v>
      </c>
      <c r="B137" s="104" t="s">
        <v>505</v>
      </c>
      <c r="C137" s="104" t="s">
        <v>4835</v>
      </c>
    </row>
    <row r="138" spans="1:3" x14ac:dyDescent="0.25">
      <c r="A138" s="104" t="s">
        <v>506</v>
      </c>
      <c r="B138" s="104" t="s">
        <v>507</v>
      </c>
      <c r="C138" s="104" t="s">
        <v>4836</v>
      </c>
    </row>
    <row r="139" spans="1:3" x14ac:dyDescent="0.25">
      <c r="A139" s="104" t="s">
        <v>508</v>
      </c>
      <c r="B139" s="104" t="s">
        <v>509</v>
      </c>
      <c r="C139" s="104" t="s">
        <v>4837</v>
      </c>
    </row>
    <row r="140" spans="1:3" x14ac:dyDescent="0.25">
      <c r="A140" s="104" t="s">
        <v>510</v>
      </c>
      <c r="B140" s="104" t="s">
        <v>511</v>
      </c>
      <c r="C140" s="104" t="s">
        <v>4838</v>
      </c>
    </row>
    <row r="141" spans="1:3" x14ac:dyDescent="0.25">
      <c r="A141" s="104" t="s">
        <v>512</v>
      </c>
      <c r="B141" s="104" t="s">
        <v>513</v>
      </c>
      <c r="C141" s="104" t="s">
        <v>4839</v>
      </c>
    </row>
    <row r="142" spans="1:3" x14ac:dyDescent="0.25">
      <c r="A142" s="104" t="s">
        <v>514</v>
      </c>
      <c r="B142" s="104" t="s">
        <v>515</v>
      </c>
      <c r="C142" s="104" t="s">
        <v>4840</v>
      </c>
    </row>
    <row r="143" spans="1:3" x14ac:dyDescent="0.25">
      <c r="A143" s="104" t="s">
        <v>129</v>
      </c>
      <c r="B143" s="104" t="s">
        <v>130</v>
      </c>
      <c r="C143" s="104" t="s">
        <v>4841</v>
      </c>
    </row>
    <row r="144" spans="1:3" x14ac:dyDescent="0.25">
      <c r="A144" s="104" t="s">
        <v>131</v>
      </c>
      <c r="B144" s="104" t="s">
        <v>132</v>
      </c>
      <c r="C144" s="104" t="s">
        <v>4842</v>
      </c>
    </row>
    <row r="145" spans="1:3" x14ac:dyDescent="0.25">
      <c r="A145" s="104" t="s">
        <v>325</v>
      </c>
      <c r="B145" s="104" t="s">
        <v>326</v>
      </c>
      <c r="C145" s="104" t="s">
        <v>4843</v>
      </c>
    </row>
    <row r="146" spans="1:3" x14ac:dyDescent="0.25">
      <c r="A146" s="104" t="s">
        <v>516</v>
      </c>
      <c r="B146" s="104" t="s">
        <v>517</v>
      </c>
      <c r="C146" s="104" t="s">
        <v>4844</v>
      </c>
    </row>
    <row r="147" spans="1:3" x14ac:dyDescent="0.25">
      <c r="A147" s="104" t="s">
        <v>133</v>
      </c>
      <c r="B147" s="104" t="s">
        <v>134</v>
      </c>
      <c r="C147" s="104" t="s">
        <v>4845</v>
      </c>
    </row>
    <row r="148" spans="1:3" x14ac:dyDescent="0.25">
      <c r="A148" s="104" t="s">
        <v>135</v>
      </c>
      <c r="B148" s="104" t="s">
        <v>136</v>
      </c>
      <c r="C148" s="104" t="s">
        <v>4846</v>
      </c>
    </row>
    <row r="149" spans="1:3" x14ac:dyDescent="0.25">
      <c r="A149" s="104" t="s">
        <v>518</v>
      </c>
      <c r="B149" s="104" t="s">
        <v>519</v>
      </c>
      <c r="C149" s="104" t="s">
        <v>4847</v>
      </c>
    </row>
    <row r="150" spans="1:3" x14ac:dyDescent="0.25">
      <c r="A150" s="104" t="s">
        <v>327</v>
      </c>
      <c r="B150" s="104" t="s">
        <v>328</v>
      </c>
      <c r="C150" s="104" t="s">
        <v>4848</v>
      </c>
    </row>
    <row r="151" spans="1:3" x14ac:dyDescent="0.25">
      <c r="A151" s="104" t="s">
        <v>137</v>
      </c>
      <c r="B151" s="104" t="s">
        <v>138</v>
      </c>
      <c r="C151" s="104" t="s">
        <v>4849</v>
      </c>
    </row>
    <row r="152" spans="1:3" x14ac:dyDescent="0.25">
      <c r="A152" s="104" t="s">
        <v>139</v>
      </c>
      <c r="B152" s="104" t="s">
        <v>140</v>
      </c>
      <c r="C152" s="104" t="s">
        <v>4850</v>
      </c>
    </row>
    <row r="153" spans="1:3" x14ac:dyDescent="0.25">
      <c r="A153" s="104" t="s">
        <v>329</v>
      </c>
      <c r="B153" s="104" t="s">
        <v>330</v>
      </c>
      <c r="C153" s="104" t="s">
        <v>4851</v>
      </c>
    </row>
    <row r="154" spans="1:3" x14ac:dyDescent="0.25">
      <c r="A154" s="104" t="s">
        <v>392</v>
      </c>
      <c r="B154" s="104" t="s">
        <v>393</v>
      </c>
      <c r="C154" s="104" t="s">
        <v>4852</v>
      </c>
    </row>
    <row r="155" spans="1:3" x14ac:dyDescent="0.25">
      <c r="A155" s="104" t="s">
        <v>394</v>
      </c>
      <c r="B155" s="104" t="s">
        <v>395</v>
      </c>
      <c r="C155" s="104" t="s">
        <v>4853</v>
      </c>
    </row>
    <row r="156" spans="1:3" x14ac:dyDescent="0.25">
      <c r="A156" s="104" t="s">
        <v>141</v>
      </c>
      <c r="B156" s="104" t="s">
        <v>142</v>
      </c>
      <c r="C156" s="104" t="s">
        <v>4854</v>
      </c>
    </row>
    <row r="157" spans="1:3" x14ac:dyDescent="0.25">
      <c r="A157" s="104" t="s">
        <v>520</v>
      </c>
      <c r="B157" s="104" t="s">
        <v>521</v>
      </c>
      <c r="C157" s="104" t="s">
        <v>4855</v>
      </c>
    </row>
    <row r="158" spans="1:3" x14ac:dyDescent="0.25">
      <c r="A158" s="104" t="s">
        <v>522</v>
      </c>
      <c r="B158" s="104" t="s">
        <v>523</v>
      </c>
      <c r="C158" s="104" t="s">
        <v>4856</v>
      </c>
    </row>
    <row r="159" spans="1:3" x14ac:dyDescent="0.25">
      <c r="A159" s="104" t="s">
        <v>524</v>
      </c>
      <c r="B159" s="104" t="s">
        <v>525</v>
      </c>
      <c r="C159" s="104" t="s">
        <v>4857</v>
      </c>
    </row>
    <row r="160" spans="1:3" x14ac:dyDescent="0.25">
      <c r="A160" s="104" t="s">
        <v>216</v>
      </c>
      <c r="B160" s="104" t="s">
        <v>217</v>
      </c>
      <c r="C160" s="104" t="s">
        <v>4858</v>
      </c>
    </row>
    <row r="161" spans="1:3" x14ac:dyDescent="0.25">
      <c r="A161" s="104" t="s">
        <v>526</v>
      </c>
      <c r="B161" s="104" t="s">
        <v>527</v>
      </c>
      <c r="C161" s="104" t="s">
        <v>4859</v>
      </c>
    </row>
    <row r="162" spans="1:3" x14ac:dyDescent="0.25">
      <c r="A162" s="104" t="s">
        <v>528</v>
      </c>
      <c r="B162" s="104" t="s">
        <v>529</v>
      </c>
      <c r="C162" s="104" t="s">
        <v>4860</v>
      </c>
    </row>
    <row r="163" spans="1:3" x14ac:dyDescent="0.25">
      <c r="A163" s="104" t="s">
        <v>218</v>
      </c>
      <c r="B163" s="104" t="s">
        <v>219</v>
      </c>
      <c r="C163" s="104" t="s">
        <v>4861</v>
      </c>
    </row>
    <row r="164" spans="1:3" x14ac:dyDescent="0.25">
      <c r="A164" s="104" t="s">
        <v>143</v>
      </c>
      <c r="B164" s="104" t="s">
        <v>4862</v>
      </c>
      <c r="C164" s="104" t="s">
        <v>4863</v>
      </c>
    </row>
    <row r="165" spans="1:3" x14ac:dyDescent="0.25">
      <c r="A165" s="104" t="s">
        <v>419</v>
      </c>
      <c r="B165" s="104" t="s">
        <v>420</v>
      </c>
      <c r="C165" s="104" t="s">
        <v>4864</v>
      </c>
    </row>
    <row r="166" spans="1:3" x14ac:dyDescent="0.25">
      <c r="A166" s="104" t="s">
        <v>144</v>
      </c>
      <c r="B166" s="104" t="s">
        <v>145</v>
      </c>
      <c r="C166" s="104" t="s">
        <v>4865</v>
      </c>
    </row>
    <row r="167" spans="1:3" x14ac:dyDescent="0.25">
      <c r="A167" s="104" t="s">
        <v>220</v>
      </c>
      <c r="B167" s="104" t="s">
        <v>221</v>
      </c>
      <c r="C167" s="104" t="s">
        <v>4866</v>
      </c>
    </row>
    <row r="168" spans="1:3" x14ac:dyDescent="0.25">
      <c r="A168" s="104" t="s">
        <v>530</v>
      </c>
      <c r="B168" s="104" t="s">
        <v>531</v>
      </c>
      <c r="C168" s="104" t="s">
        <v>4867</v>
      </c>
    </row>
    <row r="169" spans="1:3" x14ac:dyDescent="0.25">
      <c r="A169" s="104" t="s">
        <v>146</v>
      </c>
      <c r="B169" s="104" t="s">
        <v>4868</v>
      </c>
      <c r="C169" s="104" t="s">
        <v>4869</v>
      </c>
    </row>
    <row r="170" spans="1:3" x14ac:dyDescent="0.25">
      <c r="A170" s="104" t="s">
        <v>147</v>
      </c>
      <c r="B170" s="104" t="s">
        <v>148</v>
      </c>
      <c r="C170" s="104" t="s">
        <v>4870</v>
      </c>
    </row>
    <row r="171" spans="1:3" x14ac:dyDescent="0.25">
      <c r="A171" s="104" t="s">
        <v>222</v>
      </c>
      <c r="B171" s="104" t="s">
        <v>223</v>
      </c>
      <c r="C171" s="104" t="s">
        <v>4871</v>
      </c>
    </row>
    <row r="172" spans="1:3" x14ac:dyDescent="0.25">
      <c r="A172" s="104" t="s">
        <v>331</v>
      </c>
      <c r="B172" s="104" t="s">
        <v>332</v>
      </c>
      <c r="C172" s="104" t="s">
        <v>4872</v>
      </c>
    </row>
    <row r="173" spans="1:3" x14ac:dyDescent="0.25">
      <c r="A173" s="104" t="s">
        <v>333</v>
      </c>
      <c r="B173" s="104" t="s">
        <v>334</v>
      </c>
      <c r="C173" s="104" t="s">
        <v>4873</v>
      </c>
    </row>
    <row r="174" spans="1:3" x14ac:dyDescent="0.25">
      <c r="A174" s="104" t="s">
        <v>533</v>
      </c>
      <c r="B174" s="104" t="s">
        <v>534</v>
      </c>
      <c r="C174" s="104" t="s">
        <v>4874</v>
      </c>
    </row>
    <row r="175" spans="1:3" x14ac:dyDescent="0.25">
      <c r="A175" s="104" t="s">
        <v>396</v>
      </c>
      <c r="B175" s="104" t="s">
        <v>4875</v>
      </c>
      <c r="C175" s="104" t="s">
        <v>4876</v>
      </c>
    </row>
    <row r="176" spans="1:3" x14ac:dyDescent="0.25">
      <c r="A176" s="104" t="s">
        <v>535</v>
      </c>
      <c r="B176" s="104" t="s">
        <v>536</v>
      </c>
      <c r="C176" s="104" t="s">
        <v>4877</v>
      </c>
    </row>
    <row r="177" spans="1:3" x14ac:dyDescent="0.25">
      <c r="A177" s="104" t="s">
        <v>224</v>
      </c>
      <c r="B177" s="104" t="s">
        <v>225</v>
      </c>
      <c r="C177" s="104" t="s">
        <v>4878</v>
      </c>
    </row>
    <row r="178" spans="1:3" x14ac:dyDescent="0.25">
      <c r="A178" s="104" t="s">
        <v>149</v>
      </c>
      <c r="B178" s="104" t="s">
        <v>150</v>
      </c>
      <c r="C178" s="104" t="s">
        <v>4879</v>
      </c>
    </row>
    <row r="179" spans="1:3" x14ac:dyDescent="0.25">
      <c r="A179" s="104" t="s">
        <v>537</v>
      </c>
      <c r="B179" s="104" t="s">
        <v>538</v>
      </c>
      <c r="C179" s="104" t="s">
        <v>4880</v>
      </c>
    </row>
    <row r="180" spans="1:3" x14ac:dyDescent="0.25">
      <c r="A180" s="104" t="s">
        <v>539</v>
      </c>
      <c r="B180" s="104" t="s">
        <v>540</v>
      </c>
      <c r="C180" s="104" t="s">
        <v>4881</v>
      </c>
    </row>
    <row r="181" spans="1:3" x14ac:dyDescent="0.25">
      <c r="A181" s="104" t="s">
        <v>226</v>
      </c>
      <c r="B181" s="104" t="s">
        <v>227</v>
      </c>
      <c r="C181" s="104" t="s">
        <v>4882</v>
      </c>
    </row>
    <row r="182" spans="1:3" x14ac:dyDescent="0.25">
      <c r="A182" s="104" t="s">
        <v>541</v>
      </c>
      <c r="B182" s="104" t="s">
        <v>542</v>
      </c>
      <c r="C182" s="104" t="s">
        <v>4883</v>
      </c>
    </row>
    <row r="183" spans="1:3" x14ac:dyDescent="0.25">
      <c r="A183" s="104" t="s">
        <v>151</v>
      </c>
      <c r="B183" s="104" t="s">
        <v>152</v>
      </c>
      <c r="C183" s="104" t="s">
        <v>4884</v>
      </c>
    </row>
    <row r="184" spans="1:3" x14ac:dyDescent="0.25">
      <c r="A184" s="104" t="s">
        <v>228</v>
      </c>
      <c r="B184" s="104" t="s">
        <v>229</v>
      </c>
      <c r="C184" s="104" t="s">
        <v>4885</v>
      </c>
    </row>
    <row r="185" spans="1:3" x14ac:dyDescent="0.25">
      <c r="A185" s="104" t="s">
        <v>4657</v>
      </c>
      <c r="B185" s="104" t="s">
        <v>4886</v>
      </c>
      <c r="C185" s="104" t="s">
        <v>4887</v>
      </c>
    </row>
    <row r="186" spans="1:3" x14ac:dyDescent="0.25">
      <c r="A186" s="104" t="s">
        <v>153</v>
      </c>
      <c r="B186" s="104" t="s">
        <v>154</v>
      </c>
      <c r="C186" s="104" t="s">
        <v>4888</v>
      </c>
    </row>
    <row r="187" spans="1:3" x14ac:dyDescent="0.25">
      <c r="A187" s="104" t="s">
        <v>155</v>
      </c>
      <c r="B187" s="104" t="s">
        <v>156</v>
      </c>
      <c r="C187" s="104" t="s">
        <v>4889</v>
      </c>
    </row>
    <row r="188" spans="1:3" x14ac:dyDescent="0.25">
      <c r="A188" s="104" t="s">
        <v>397</v>
      </c>
      <c r="B188" s="104" t="s">
        <v>398</v>
      </c>
      <c r="C188" s="104" t="s">
        <v>4890</v>
      </c>
    </row>
    <row r="189" spans="1:3" x14ac:dyDescent="0.25">
      <c r="A189" s="104" t="s">
        <v>543</v>
      </c>
      <c r="B189" s="104" t="s">
        <v>544</v>
      </c>
      <c r="C189" s="104" t="s">
        <v>4891</v>
      </c>
    </row>
    <row r="190" spans="1:3" x14ac:dyDescent="0.25">
      <c r="A190" s="104" t="s">
        <v>545</v>
      </c>
      <c r="B190" s="104" t="s">
        <v>546</v>
      </c>
      <c r="C190" s="104" t="s">
        <v>4892</v>
      </c>
    </row>
    <row r="191" spans="1:3" x14ac:dyDescent="0.25">
      <c r="A191" s="104" t="s">
        <v>547</v>
      </c>
      <c r="B191" s="104" t="s">
        <v>548</v>
      </c>
      <c r="C191" s="104" t="s">
        <v>4893</v>
      </c>
    </row>
    <row r="192" spans="1:3" x14ac:dyDescent="0.25">
      <c r="A192" s="104" t="s">
        <v>549</v>
      </c>
      <c r="B192" s="104" t="s">
        <v>550</v>
      </c>
      <c r="C192" s="104" t="s">
        <v>4894</v>
      </c>
    </row>
    <row r="193" spans="1:3" x14ac:dyDescent="0.25">
      <c r="A193" s="104" t="s">
        <v>157</v>
      </c>
      <c r="B193" s="104" t="s">
        <v>158</v>
      </c>
      <c r="C193" s="104" t="s">
        <v>4895</v>
      </c>
    </row>
    <row r="194" spans="1:3" x14ac:dyDescent="0.25">
      <c r="A194" s="104" t="s">
        <v>335</v>
      </c>
      <c r="B194" s="104" t="s">
        <v>336</v>
      </c>
      <c r="C194" s="104" t="s">
        <v>4896</v>
      </c>
    </row>
    <row r="195" spans="1:3" x14ac:dyDescent="0.25">
      <c r="A195" s="104" t="s">
        <v>4658</v>
      </c>
      <c r="B195" s="104" t="s">
        <v>4897</v>
      </c>
      <c r="C195" s="104" t="s">
        <v>4898</v>
      </c>
    </row>
    <row r="196" spans="1:3" x14ac:dyDescent="0.25">
      <c r="A196" s="104" t="s">
        <v>230</v>
      </c>
      <c r="B196" s="104" t="s">
        <v>231</v>
      </c>
      <c r="C196" s="104" t="s">
        <v>4899</v>
      </c>
    </row>
    <row r="197" spans="1:3" x14ac:dyDescent="0.25">
      <c r="A197" s="104" t="s">
        <v>159</v>
      </c>
      <c r="B197" s="104" t="s">
        <v>160</v>
      </c>
      <c r="C197" s="104" t="s">
        <v>4900</v>
      </c>
    </row>
    <row r="198" spans="1:3" x14ac:dyDescent="0.25">
      <c r="A198" s="104" t="s">
        <v>337</v>
      </c>
      <c r="B198" s="104" t="s">
        <v>338</v>
      </c>
      <c r="C198" s="104" t="s">
        <v>4901</v>
      </c>
    </row>
    <row r="199" spans="1:3" x14ac:dyDescent="0.25">
      <c r="A199" s="104" t="s">
        <v>551</v>
      </c>
      <c r="B199" s="104" t="s">
        <v>552</v>
      </c>
      <c r="C199" s="104" t="s">
        <v>4902</v>
      </c>
    </row>
    <row r="200" spans="1:3" x14ac:dyDescent="0.25">
      <c r="A200" s="104" t="s">
        <v>232</v>
      </c>
      <c r="B200" s="104" t="s">
        <v>233</v>
      </c>
      <c r="C200" s="104" t="s">
        <v>4903</v>
      </c>
    </row>
    <row r="201" spans="1:3" x14ac:dyDescent="0.25">
      <c r="A201" s="104" t="s">
        <v>234</v>
      </c>
      <c r="B201" s="104" t="s">
        <v>235</v>
      </c>
      <c r="C201" s="104" t="s">
        <v>4904</v>
      </c>
    </row>
    <row r="202" spans="1:3" x14ac:dyDescent="0.25">
      <c r="A202" s="104" t="s">
        <v>339</v>
      </c>
      <c r="B202" s="104" t="s">
        <v>340</v>
      </c>
      <c r="C202" s="104" t="s">
        <v>4905</v>
      </c>
    </row>
    <row r="203" spans="1:3" x14ac:dyDescent="0.25">
      <c r="A203" s="104" t="s">
        <v>341</v>
      </c>
      <c r="B203" s="104" t="s">
        <v>342</v>
      </c>
      <c r="C203" s="104" t="s">
        <v>4906</v>
      </c>
    </row>
    <row r="204" spans="1:3" x14ac:dyDescent="0.25">
      <c r="A204" s="104" t="s">
        <v>56</v>
      </c>
      <c r="B204" t="s">
        <v>625</v>
      </c>
      <c r="C204" s="104" t="s">
        <v>4907</v>
      </c>
    </row>
    <row r="205" spans="1:3" x14ac:dyDescent="0.25">
      <c r="A205" s="104" t="s">
        <v>236</v>
      </c>
      <c r="B205" s="104" t="s">
        <v>237</v>
      </c>
      <c r="C205" s="104" t="s">
        <v>4908</v>
      </c>
    </row>
    <row r="206" spans="1:3" x14ac:dyDescent="0.25">
      <c r="A206" s="104" t="s">
        <v>553</v>
      </c>
      <c r="B206" s="104" t="s">
        <v>554</v>
      </c>
      <c r="C206" s="104" t="s">
        <v>4909</v>
      </c>
    </row>
    <row r="207" spans="1:3" x14ac:dyDescent="0.25">
      <c r="A207" s="104" t="s">
        <v>238</v>
      </c>
      <c r="B207" s="104" t="s">
        <v>239</v>
      </c>
      <c r="C207" s="104" t="s">
        <v>4910</v>
      </c>
    </row>
    <row r="208" spans="1:3" x14ac:dyDescent="0.25">
      <c r="A208" s="104" t="s">
        <v>161</v>
      </c>
      <c r="B208" s="104" t="s">
        <v>162</v>
      </c>
      <c r="C208" s="104" t="s">
        <v>4911</v>
      </c>
    </row>
    <row r="209" spans="1:3" x14ac:dyDescent="0.25">
      <c r="A209" s="104" t="s">
        <v>343</v>
      </c>
      <c r="B209" s="104" t="s">
        <v>344</v>
      </c>
      <c r="C209" s="104" t="s">
        <v>4912</v>
      </c>
    </row>
    <row r="210" spans="1:3" x14ac:dyDescent="0.25">
      <c r="A210" s="104" t="s">
        <v>345</v>
      </c>
      <c r="B210" s="104" t="s">
        <v>346</v>
      </c>
      <c r="C210" s="104" t="s">
        <v>4913</v>
      </c>
    </row>
    <row r="211" spans="1:3" x14ac:dyDescent="0.25">
      <c r="A211" s="104" t="s">
        <v>163</v>
      </c>
      <c r="B211" s="104" t="s">
        <v>164</v>
      </c>
      <c r="C211" s="104" t="s">
        <v>4914</v>
      </c>
    </row>
    <row r="212" spans="1:3" x14ac:dyDescent="0.25">
      <c r="A212" s="104" t="s">
        <v>347</v>
      </c>
      <c r="B212" s="104" t="s">
        <v>348</v>
      </c>
      <c r="C212" s="104" t="s">
        <v>4915</v>
      </c>
    </row>
    <row r="213" spans="1:3" x14ac:dyDescent="0.25">
      <c r="A213" s="104" t="s">
        <v>240</v>
      </c>
      <c r="B213" s="104" t="s">
        <v>241</v>
      </c>
      <c r="C213" s="104" t="s">
        <v>4916</v>
      </c>
    </row>
    <row r="214" spans="1:3" x14ac:dyDescent="0.25">
      <c r="A214" s="104" t="s">
        <v>57</v>
      </c>
      <c r="B214" s="104" t="s">
        <v>4917</v>
      </c>
      <c r="C214" s="104" t="s">
        <v>4918</v>
      </c>
    </row>
    <row r="215" spans="1:3" x14ac:dyDescent="0.25">
      <c r="A215" s="104" t="s">
        <v>165</v>
      </c>
      <c r="B215" s="104" t="s">
        <v>166</v>
      </c>
      <c r="C215" s="104" t="s">
        <v>4919</v>
      </c>
    </row>
    <row r="216" spans="1:3" x14ac:dyDescent="0.25">
      <c r="A216" s="104" t="s">
        <v>167</v>
      </c>
      <c r="B216" t="s">
        <v>168</v>
      </c>
      <c r="C216" t="s">
        <v>4920</v>
      </c>
    </row>
    <row r="217" spans="1:3" x14ac:dyDescent="0.25">
      <c r="A217" s="104" t="s">
        <v>4659</v>
      </c>
      <c r="B217" s="104" t="s">
        <v>4921</v>
      </c>
      <c r="C217" s="104" t="s">
        <v>4922</v>
      </c>
    </row>
    <row r="218" spans="1:3" x14ac:dyDescent="0.25">
      <c r="A218" s="104" t="s">
        <v>555</v>
      </c>
      <c r="B218" s="104" t="s">
        <v>556</v>
      </c>
      <c r="C218" s="104" t="s">
        <v>4923</v>
      </c>
    </row>
    <row r="219" spans="1:3" x14ac:dyDescent="0.25">
      <c r="A219" s="104" t="s">
        <v>399</v>
      </c>
      <c r="B219" s="104" t="s">
        <v>400</v>
      </c>
      <c r="C219" s="104" t="s">
        <v>4924</v>
      </c>
    </row>
    <row r="220" spans="1:3" x14ac:dyDescent="0.25">
      <c r="A220" s="104" t="s">
        <v>349</v>
      </c>
      <c r="B220" s="104" t="s">
        <v>350</v>
      </c>
      <c r="C220" s="104" t="s">
        <v>4925</v>
      </c>
    </row>
    <row r="221" spans="1:3" x14ac:dyDescent="0.25">
      <c r="A221" s="104" t="s">
        <v>557</v>
      </c>
      <c r="B221" s="104" t="s">
        <v>558</v>
      </c>
      <c r="C221" s="104" t="s">
        <v>4926</v>
      </c>
    </row>
    <row r="222" spans="1:3" x14ac:dyDescent="0.25">
      <c r="A222" s="104" t="s">
        <v>351</v>
      </c>
      <c r="B222" s="104" t="s">
        <v>352</v>
      </c>
      <c r="C222" s="104" t="s">
        <v>4927</v>
      </c>
    </row>
    <row r="223" spans="1:3" x14ac:dyDescent="0.25">
      <c r="A223" s="104" t="s">
        <v>559</v>
      </c>
      <c r="B223" s="104" t="s">
        <v>560</v>
      </c>
      <c r="C223" s="104" t="s">
        <v>4928</v>
      </c>
    </row>
    <row r="224" spans="1:3" x14ac:dyDescent="0.25">
      <c r="A224" s="104" t="s">
        <v>561</v>
      </c>
      <c r="B224" s="104" t="s">
        <v>562</v>
      </c>
      <c r="C224" s="104" t="s">
        <v>4929</v>
      </c>
    </row>
    <row r="225" spans="1:3" x14ac:dyDescent="0.25">
      <c r="A225" s="104" t="s">
        <v>169</v>
      </c>
      <c r="B225" s="104" t="s">
        <v>170</v>
      </c>
      <c r="C225" s="104" t="s">
        <v>4930</v>
      </c>
    </row>
    <row r="226" spans="1:3" x14ac:dyDescent="0.25">
      <c r="A226" s="104" t="s">
        <v>353</v>
      </c>
      <c r="B226" s="104" t="s">
        <v>354</v>
      </c>
      <c r="C226" s="104" t="s">
        <v>4931</v>
      </c>
    </row>
    <row r="227" spans="1:3" x14ac:dyDescent="0.25">
      <c r="A227" s="104" t="s">
        <v>242</v>
      </c>
      <c r="B227" s="104" t="s">
        <v>4932</v>
      </c>
      <c r="C227" s="104" t="s">
        <v>4933</v>
      </c>
    </row>
    <row r="228" spans="1:3" x14ac:dyDescent="0.25">
      <c r="A228" s="104" t="s">
        <v>563</v>
      </c>
      <c r="B228" s="104" t="s">
        <v>564</v>
      </c>
      <c r="C228" s="104" t="s">
        <v>4934</v>
      </c>
    </row>
    <row r="229" spans="1:3" x14ac:dyDescent="0.25">
      <c r="A229" s="104" t="s">
        <v>565</v>
      </c>
      <c r="B229" s="104" t="s">
        <v>566</v>
      </c>
      <c r="C229" s="104" t="s">
        <v>4935</v>
      </c>
    </row>
    <row r="230" spans="1:3" x14ac:dyDescent="0.25">
      <c r="A230" s="104" t="s">
        <v>355</v>
      </c>
      <c r="B230" s="104" t="s">
        <v>356</v>
      </c>
      <c r="C230" s="104" t="s">
        <v>4936</v>
      </c>
    </row>
    <row r="231" spans="1:3" x14ac:dyDescent="0.25">
      <c r="A231" s="104" t="s">
        <v>4660</v>
      </c>
      <c r="B231" s="104" t="s">
        <v>4937</v>
      </c>
      <c r="C231" s="104" t="s">
        <v>4938</v>
      </c>
    </row>
    <row r="232" spans="1:3" x14ac:dyDescent="0.25">
      <c r="A232" s="104" t="s">
        <v>243</v>
      </c>
      <c r="B232" s="104" t="s">
        <v>244</v>
      </c>
      <c r="C232" s="104" t="s">
        <v>4939</v>
      </c>
    </row>
    <row r="233" spans="1:3" x14ac:dyDescent="0.25">
      <c r="A233" s="104" t="s">
        <v>58</v>
      </c>
      <c r="B233" t="s">
        <v>4940</v>
      </c>
      <c r="C233" t="s">
        <v>4941</v>
      </c>
    </row>
    <row r="234" spans="1:3" x14ac:dyDescent="0.25">
      <c r="A234" s="104" t="s">
        <v>567</v>
      </c>
      <c r="B234" s="104" t="s">
        <v>4942</v>
      </c>
      <c r="C234" s="104" t="s">
        <v>4943</v>
      </c>
    </row>
    <row r="235" spans="1:3" x14ac:dyDescent="0.25">
      <c r="A235" s="104" t="s">
        <v>568</v>
      </c>
      <c r="B235" s="104" t="s">
        <v>569</v>
      </c>
      <c r="C235" s="104" t="s">
        <v>4944</v>
      </c>
    </row>
    <row r="236" spans="1:3" x14ac:dyDescent="0.25">
      <c r="A236" s="104" t="s">
        <v>401</v>
      </c>
      <c r="B236" s="104" t="s">
        <v>402</v>
      </c>
      <c r="C236" s="104" t="s">
        <v>4945</v>
      </c>
    </row>
    <row r="237" spans="1:3" x14ac:dyDescent="0.25">
      <c r="A237" s="104" t="s">
        <v>357</v>
      </c>
      <c r="B237" s="104" t="s">
        <v>358</v>
      </c>
      <c r="C237" s="104" t="s">
        <v>4946</v>
      </c>
    </row>
    <row r="238" spans="1:3" x14ac:dyDescent="0.25">
      <c r="A238" s="104" t="s">
        <v>570</v>
      </c>
      <c r="B238" s="104" t="s">
        <v>571</v>
      </c>
      <c r="C238" s="104" t="s">
        <v>4947</v>
      </c>
    </row>
    <row r="239" spans="1:3" x14ac:dyDescent="0.25">
      <c r="A239" s="104" t="s">
        <v>572</v>
      </c>
      <c r="B239" s="104" t="s">
        <v>573</v>
      </c>
      <c r="C239" s="104" t="s">
        <v>4948</v>
      </c>
    </row>
    <row r="240" spans="1:3" x14ac:dyDescent="0.25">
      <c r="A240" s="104" t="s">
        <v>574</v>
      </c>
      <c r="B240" s="104" t="s">
        <v>575</v>
      </c>
      <c r="C240" s="104" t="s">
        <v>4949</v>
      </c>
    </row>
    <row r="241" spans="1:3" x14ac:dyDescent="0.25">
      <c r="A241" s="104" t="s">
        <v>171</v>
      </c>
      <c r="B241" s="104" t="s">
        <v>172</v>
      </c>
      <c r="C241" s="104" t="s">
        <v>4950</v>
      </c>
    </row>
    <row r="242" spans="1:3" x14ac:dyDescent="0.25">
      <c r="A242" s="104" t="s">
        <v>576</v>
      </c>
      <c r="B242" s="104" t="s">
        <v>577</v>
      </c>
      <c r="C242" s="104" t="s">
        <v>4951</v>
      </c>
    </row>
    <row r="243" spans="1:3" x14ac:dyDescent="0.25">
      <c r="A243" s="104" t="s">
        <v>359</v>
      </c>
      <c r="B243" s="104" t="s">
        <v>360</v>
      </c>
      <c r="C243" s="104" t="s">
        <v>4952</v>
      </c>
    </row>
    <row r="244" spans="1:3" x14ac:dyDescent="0.25">
      <c r="A244" s="104" t="s">
        <v>245</v>
      </c>
      <c r="B244" s="104" t="s">
        <v>246</v>
      </c>
      <c r="C244" s="104" t="s">
        <v>4953</v>
      </c>
    </row>
    <row r="245" spans="1:3" x14ac:dyDescent="0.25">
      <c r="A245" s="104" t="s">
        <v>578</v>
      </c>
      <c r="B245" s="104" t="s">
        <v>579</v>
      </c>
      <c r="C245" s="104" t="s">
        <v>4954</v>
      </c>
    </row>
    <row r="246" spans="1:3" x14ac:dyDescent="0.25">
      <c r="A246" s="104" t="s">
        <v>173</v>
      </c>
      <c r="B246" s="104" t="s">
        <v>174</v>
      </c>
      <c r="C246" s="104" t="s">
        <v>4955</v>
      </c>
    </row>
    <row r="247" spans="1:3" x14ac:dyDescent="0.25">
      <c r="A247" s="104" t="s">
        <v>175</v>
      </c>
      <c r="B247" t="s">
        <v>176</v>
      </c>
      <c r="C247" s="104" t="s">
        <v>4956</v>
      </c>
    </row>
    <row r="248" spans="1:3" x14ac:dyDescent="0.25">
      <c r="A248" s="104" t="s">
        <v>580</v>
      </c>
      <c r="B248" s="104" t="s">
        <v>581</v>
      </c>
      <c r="C248" s="104" t="s">
        <v>4957</v>
      </c>
    </row>
    <row r="249" spans="1:3" x14ac:dyDescent="0.25">
      <c r="A249" s="104" t="s">
        <v>582</v>
      </c>
      <c r="B249" s="104" t="s">
        <v>583</v>
      </c>
      <c r="C249" s="104" t="s">
        <v>4958</v>
      </c>
    </row>
    <row r="250" spans="1:3" x14ac:dyDescent="0.25">
      <c r="A250" s="104" t="s">
        <v>247</v>
      </c>
      <c r="B250" s="104" t="s">
        <v>248</v>
      </c>
      <c r="C250" s="104" t="s">
        <v>4959</v>
      </c>
    </row>
    <row r="251" spans="1:3" x14ac:dyDescent="0.25">
      <c r="A251" s="104" t="s">
        <v>177</v>
      </c>
      <c r="B251" s="104" t="s">
        <v>178</v>
      </c>
      <c r="C251" s="104" t="s">
        <v>4960</v>
      </c>
    </row>
    <row r="252" spans="1:3" x14ac:dyDescent="0.25">
      <c r="A252" s="104" t="s">
        <v>361</v>
      </c>
      <c r="B252" s="104" t="s">
        <v>362</v>
      </c>
      <c r="C252" s="104" t="s">
        <v>4961</v>
      </c>
    </row>
    <row r="253" spans="1:3" x14ac:dyDescent="0.25">
      <c r="A253" s="104" t="s">
        <v>428</v>
      </c>
      <c r="B253" s="104" t="s">
        <v>655</v>
      </c>
      <c r="C253" s="104" t="s">
        <v>4962</v>
      </c>
    </row>
    <row r="254" spans="1:3" x14ac:dyDescent="0.25">
      <c r="A254" s="104" t="s">
        <v>363</v>
      </c>
      <c r="B254" s="104" t="s">
        <v>364</v>
      </c>
      <c r="C254" s="104" t="s">
        <v>4963</v>
      </c>
    </row>
    <row r="255" spans="1:3" x14ac:dyDescent="0.25">
      <c r="A255" s="104" t="s">
        <v>584</v>
      </c>
      <c r="B255" s="104" t="s">
        <v>585</v>
      </c>
      <c r="C255" s="104" t="s">
        <v>4964</v>
      </c>
    </row>
    <row r="256" spans="1:3" x14ac:dyDescent="0.25">
      <c r="A256" s="104" t="s">
        <v>586</v>
      </c>
      <c r="B256" s="104" t="s">
        <v>587</v>
      </c>
      <c r="C256" s="104" t="s">
        <v>4965</v>
      </c>
    </row>
    <row r="257" spans="1:3" x14ac:dyDescent="0.25">
      <c r="A257" s="104" t="s">
        <v>588</v>
      </c>
      <c r="B257" s="104" t="s">
        <v>589</v>
      </c>
      <c r="C257" s="104" t="s">
        <v>4966</v>
      </c>
    </row>
    <row r="258" spans="1:3" x14ac:dyDescent="0.25">
      <c r="A258" s="104" t="s">
        <v>590</v>
      </c>
      <c r="B258" s="104" t="s">
        <v>591</v>
      </c>
      <c r="C258" s="104" t="s">
        <v>4967</v>
      </c>
    </row>
    <row r="259" spans="1:3" x14ac:dyDescent="0.25">
      <c r="A259" s="104" t="s">
        <v>249</v>
      </c>
      <c r="B259" s="104" t="s">
        <v>4968</v>
      </c>
      <c r="C259" s="104" t="s">
        <v>4969</v>
      </c>
    </row>
    <row r="260" spans="1:3" x14ac:dyDescent="0.25">
      <c r="A260" s="104" t="s">
        <v>365</v>
      </c>
      <c r="B260" s="104" t="s">
        <v>366</v>
      </c>
      <c r="C260" s="104" t="s">
        <v>4970</v>
      </c>
    </row>
    <row r="261" spans="1:3" x14ac:dyDescent="0.25">
      <c r="A261" s="104" t="s">
        <v>592</v>
      </c>
      <c r="B261" s="104" t="s">
        <v>593</v>
      </c>
      <c r="C261" s="104" t="s">
        <v>4971</v>
      </c>
    </row>
    <row r="262" spans="1:3" x14ac:dyDescent="0.25">
      <c r="A262" s="104" t="s">
        <v>179</v>
      </c>
      <c r="B262" s="104" t="s">
        <v>180</v>
      </c>
      <c r="C262" s="104" t="s">
        <v>4972</v>
      </c>
    </row>
    <row r="263" spans="1:3" x14ac:dyDescent="0.25">
      <c r="A263" s="104" t="s">
        <v>181</v>
      </c>
      <c r="B263" s="104" t="s">
        <v>647</v>
      </c>
      <c r="C263" s="104" t="s">
        <v>4973</v>
      </c>
    </row>
    <row r="264" spans="1:3" x14ac:dyDescent="0.25">
      <c r="A264" s="104" t="s">
        <v>594</v>
      </c>
      <c r="B264" s="104" t="s">
        <v>595</v>
      </c>
      <c r="C264" s="104" t="s">
        <v>4974</v>
      </c>
    </row>
    <row r="265" spans="1:3" x14ac:dyDescent="0.25">
      <c r="A265" s="104" t="s">
        <v>596</v>
      </c>
      <c r="B265" s="104" t="s">
        <v>597</v>
      </c>
      <c r="C265" s="104" t="s">
        <v>4975</v>
      </c>
    </row>
    <row r="266" spans="1:3" x14ac:dyDescent="0.25">
      <c r="A266" s="104" t="s">
        <v>250</v>
      </c>
      <c r="B266" s="104" t="s">
        <v>251</v>
      </c>
      <c r="C266" s="104" t="s">
        <v>4976</v>
      </c>
    </row>
    <row r="267" spans="1:3" x14ac:dyDescent="0.25">
      <c r="A267" s="104" t="s">
        <v>598</v>
      </c>
      <c r="B267" s="104" t="s">
        <v>599</v>
      </c>
      <c r="C267" s="104" t="s">
        <v>4977</v>
      </c>
    </row>
    <row r="268" spans="1:3" x14ac:dyDescent="0.25">
      <c r="A268" s="104" t="s">
        <v>600</v>
      </c>
      <c r="B268" s="104" t="s">
        <v>601</v>
      </c>
      <c r="C268" s="104" t="s">
        <v>4978</v>
      </c>
    </row>
    <row r="269" spans="1:3" x14ac:dyDescent="0.25">
      <c r="A269" s="104" t="s">
        <v>602</v>
      </c>
      <c r="B269" s="104" t="s">
        <v>603</v>
      </c>
      <c r="C269" s="104" t="s">
        <v>4979</v>
      </c>
    </row>
    <row r="270" spans="1:3" x14ac:dyDescent="0.25">
      <c r="A270" s="104" t="s">
        <v>367</v>
      </c>
      <c r="B270" s="104" t="s">
        <v>368</v>
      </c>
      <c r="C270" s="104" t="s">
        <v>4980</v>
      </c>
    </row>
    <row r="271" spans="1:3" x14ac:dyDescent="0.25">
      <c r="A271" s="104" t="s">
        <v>252</v>
      </c>
      <c r="B271" s="104" t="s">
        <v>646</v>
      </c>
      <c r="C271" s="104" t="s">
        <v>4981</v>
      </c>
    </row>
    <row r="272" spans="1:3" x14ac:dyDescent="0.25">
      <c r="A272" s="104" t="s">
        <v>369</v>
      </c>
      <c r="B272" s="104" t="s">
        <v>4982</v>
      </c>
      <c r="C272" s="104" t="s">
        <v>4983</v>
      </c>
    </row>
    <row r="273" spans="1:3" x14ac:dyDescent="0.25">
      <c r="A273" s="104" t="s">
        <v>370</v>
      </c>
      <c r="B273" s="104" t="s">
        <v>371</v>
      </c>
      <c r="C273" s="104" t="s">
        <v>4984</v>
      </c>
    </row>
    <row r="274" spans="1:3" x14ac:dyDescent="0.25">
      <c r="A274" s="104" t="s">
        <v>372</v>
      </c>
      <c r="B274" s="104" t="s">
        <v>648</v>
      </c>
      <c r="C274" s="104" t="s">
        <v>4985</v>
      </c>
    </row>
    <row r="275" spans="1:3" x14ac:dyDescent="0.25">
      <c r="A275" s="104" t="s">
        <v>613</v>
      </c>
      <c r="B275" s="104" t="s">
        <v>4161</v>
      </c>
      <c r="C275" s="104" t="s">
        <v>4986</v>
      </c>
    </row>
    <row r="276" spans="1:3" x14ac:dyDescent="0.25">
      <c r="A276" s="104" t="s">
        <v>403</v>
      </c>
      <c r="B276" s="104" t="s">
        <v>404</v>
      </c>
      <c r="C276" s="104" t="s">
        <v>4987</v>
      </c>
    </row>
    <row r="277" spans="1:3" x14ac:dyDescent="0.25">
      <c r="A277" s="104" t="s">
        <v>253</v>
      </c>
      <c r="B277" s="104" t="s">
        <v>645</v>
      </c>
      <c r="C277" s="104" t="s">
        <v>4988</v>
      </c>
    </row>
    <row r="278" spans="1:3" x14ac:dyDescent="0.25">
      <c r="A278" s="104" t="s">
        <v>405</v>
      </c>
      <c r="B278" s="104" t="s">
        <v>4989</v>
      </c>
      <c r="C278" s="104" t="s">
        <v>4990</v>
      </c>
    </row>
    <row r="279" spans="1:3" x14ac:dyDescent="0.25">
      <c r="A279" s="104" t="s">
        <v>616</v>
      </c>
      <c r="B279" s="104" t="s">
        <v>4991</v>
      </c>
      <c r="C279" s="104" t="s">
        <v>4992</v>
      </c>
    </row>
    <row r="280" spans="1:3" x14ac:dyDescent="0.25">
      <c r="A280" s="104" t="s">
        <v>182</v>
      </c>
      <c r="B280" t="s">
        <v>183</v>
      </c>
      <c r="C280" t="s">
        <v>4993</v>
      </c>
    </row>
    <row r="281" spans="1:3" x14ac:dyDescent="0.25">
      <c r="A281" s="104" t="s">
        <v>614</v>
      </c>
      <c r="B281" s="104" t="s">
        <v>4994</v>
      </c>
      <c r="C281" s="104" t="s">
        <v>4995</v>
      </c>
    </row>
    <row r="282" spans="1:3" x14ac:dyDescent="0.25">
      <c r="A282" s="104" t="s">
        <v>617</v>
      </c>
      <c r="B282" s="104" t="s">
        <v>618</v>
      </c>
      <c r="C282" s="104" t="s">
        <v>4996</v>
      </c>
    </row>
    <row r="283" spans="1:3" x14ac:dyDescent="0.25">
      <c r="A283" s="104" t="s">
        <v>604</v>
      </c>
      <c r="B283" s="104" t="s">
        <v>605</v>
      </c>
      <c r="C283" s="104" t="s">
        <v>4997</v>
      </c>
    </row>
    <row r="284" spans="1:3" x14ac:dyDescent="0.25">
      <c r="A284" s="104" t="s">
        <v>254</v>
      </c>
      <c r="B284" s="104" t="s">
        <v>4162</v>
      </c>
      <c r="C284" s="104" t="s">
        <v>4998</v>
      </c>
    </row>
    <row r="285" spans="1:3" x14ac:dyDescent="0.25">
      <c r="A285" s="104" t="s">
        <v>619</v>
      </c>
      <c r="B285" s="104" t="s">
        <v>620</v>
      </c>
      <c r="C285" s="104" t="s">
        <v>4999</v>
      </c>
    </row>
    <row r="286" spans="1:3" x14ac:dyDescent="0.25">
      <c r="A286" s="104" t="s">
        <v>621</v>
      </c>
      <c r="B286" s="104" t="s">
        <v>5000</v>
      </c>
      <c r="C286" s="104" t="s">
        <v>5001</v>
      </c>
    </row>
    <row r="287" spans="1:3" x14ac:dyDescent="0.25">
      <c r="A287" s="104" t="s">
        <v>373</v>
      </c>
      <c r="B287" s="104" t="s">
        <v>5002</v>
      </c>
      <c r="C287" s="104" t="s">
        <v>5003</v>
      </c>
    </row>
    <row r="288" spans="1:3" x14ac:dyDescent="0.25">
      <c r="A288" s="104" t="s">
        <v>4661</v>
      </c>
      <c r="B288" s="104" t="s">
        <v>5004</v>
      </c>
      <c r="C288" s="104" t="s">
        <v>5005</v>
      </c>
    </row>
    <row r="289" spans="1:3" x14ac:dyDescent="0.25">
      <c r="A289" s="104" t="s">
        <v>606</v>
      </c>
      <c r="B289" s="104" t="s">
        <v>607</v>
      </c>
      <c r="C289" s="104" t="s">
        <v>5006</v>
      </c>
    </row>
    <row r="290" spans="1:3" x14ac:dyDescent="0.25">
      <c r="A290" s="104" t="s">
        <v>374</v>
      </c>
      <c r="B290" s="104" t="s">
        <v>649</v>
      </c>
      <c r="C290" s="104" t="s">
        <v>5007</v>
      </c>
    </row>
    <row r="291" spans="1:3" x14ac:dyDescent="0.25">
      <c r="A291" s="104" t="s">
        <v>59</v>
      </c>
      <c r="B291" s="104" t="s">
        <v>5008</v>
      </c>
      <c r="C291" s="104" t="s">
        <v>5009</v>
      </c>
    </row>
    <row r="292" spans="1:3" x14ac:dyDescent="0.25">
      <c r="A292" s="104" t="s">
        <v>255</v>
      </c>
      <c r="B292" s="104" t="s">
        <v>5010</v>
      </c>
      <c r="C292" s="104" t="s">
        <v>5011</v>
      </c>
    </row>
    <row r="293" spans="1:3" x14ac:dyDescent="0.25">
      <c r="A293" s="104" t="s">
        <v>615</v>
      </c>
      <c r="B293" s="104" t="s">
        <v>5012</v>
      </c>
      <c r="C293" s="104" t="s">
        <v>5013</v>
      </c>
    </row>
    <row r="294" spans="1:3" x14ac:dyDescent="0.25">
      <c r="A294" s="104" t="s">
        <v>406</v>
      </c>
      <c r="B294" s="104" t="s">
        <v>5103</v>
      </c>
      <c r="C294" s="104" t="s">
        <v>5104</v>
      </c>
    </row>
    <row r="295" spans="1:3" x14ac:dyDescent="0.25">
      <c r="A295" s="104" t="s">
        <v>4662</v>
      </c>
      <c r="B295" s="104" t="s">
        <v>5014</v>
      </c>
      <c r="C295" s="104" t="s">
        <v>5015</v>
      </c>
    </row>
    <row r="296" spans="1:3" x14ac:dyDescent="0.25">
      <c r="A296" s="104" t="s">
        <v>421</v>
      </c>
      <c r="B296" s="104" t="s">
        <v>650</v>
      </c>
      <c r="C296" s="104" t="s">
        <v>5016</v>
      </c>
    </row>
    <row r="297" spans="1:3" x14ac:dyDescent="0.25">
      <c r="A297" s="104" t="s">
        <v>422</v>
      </c>
      <c r="B297" s="104" t="s">
        <v>651</v>
      </c>
      <c r="C297" s="104" t="s">
        <v>5017</v>
      </c>
    </row>
    <row r="298" spans="1:3" x14ac:dyDescent="0.25">
      <c r="A298" s="104" t="s">
        <v>4663</v>
      </c>
      <c r="B298" s="104" t="s">
        <v>5018</v>
      </c>
      <c r="C298" s="104" t="s">
        <v>5019</v>
      </c>
    </row>
    <row r="299" spans="1:3" x14ac:dyDescent="0.25">
      <c r="A299" s="104" t="s">
        <v>407</v>
      </c>
      <c r="B299" s="104" t="s">
        <v>652</v>
      </c>
      <c r="C299" s="104" t="s">
        <v>5020</v>
      </c>
    </row>
    <row r="300" spans="1:3" x14ac:dyDescent="0.25">
      <c r="A300" s="104" t="s">
        <v>4664</v>
      </c>
      <c r="B300" s="104" t="s">
        <v>5021</v>
      </c>
      <c r="C300" s="104" t="s">
        <v>5022</v>
      </c>
    </row>
    <row r="301" spans="1:3" x14ac:dyDescent="0.25">
      <c r="A301" s="104" t="s">
        <v>4665</v>
      </c>
      <c r="B301" s="104" t="s">
        <v>5023</v>
      </c>
      <c r="C301" s="104" t="s">
        <v>5024</v>
      </c>
    </row>
    <row r="302" spans="1:3" x14ac:dyDescent="0.25">
      <c r="A302" s="104" t="s">
        <v>4666</v>
      </c>
      <c r="B302" s="104" t="s">
        <v>5025</v>
      </c>
      <c r="C302" s="104" t="s">
        <v>5026</v>
      </c>
    </row>
    <row r="303" spans="1:3" x14ac:dyDescent="0.25">
      <c r="A303" s="104" t="s">
        <v>4667</v>
      </c>
      <c r="B303" s="104" t="s">
        <v>5027</v>
      </c>
      <c r="C303" s="104" t="s">
        <v>5028</v>
      </c>
    </row>
    <row r="304" spans="1:3" x14ac:dyDescent="0.25">
      <c r="A304" s="104" t="s">
        <v>4668</v>
      </c>
      <c r="B304" s="104" t="s">
        <v>532</v>
      </c>
      <c r="C304" s="104" t="s">
        <v>5029</v>
      </c>
    </row>
    <row r="305" spans="1:3" x14ac:dyDescent="0.25">
      <c r="A305" s="104" t="s">
        <v>4669</v>
      </c>
      <c r="B305" s="104" t="s">
        <v>5030</v>
      </c>
      <c r="C305" s="104" t="s">
        <v>5031</v>
      </c>
    </row>
    <row r="306" spans="1:3" x14ac:dyDescent="0.25">
      <c r="A306" s="104" t="s">
        <v>4670</v>
      </c>
      <c r="B306" s="104" t="s">
        <v>5032</v>
      </c>
      <c r="C306" s="104" t="s">
        <v>5033</v>
      </c>
    </row>
    <row r="307" spans="1:3" x14ac:dyDescent="0.25">
      <c r="A307" s="104" t="s">
        <v>4671</v>
      </c>
      <c r="B307" s="104" t="s">
        <v>5034</v>
      </c>
      <c r="C307" s="104" t="s">
        <v>5035</v>
      </c>
    </row>
    <row r="308" spans="1:3" x14ac:dyDescent="0.25">
      <c r="A308" s="114" t="s">
        <v>4672</v>
      </c>
      <c r="B308" s="104" t="s">
        <v>4819</v>
      </c>
      <c r="C308" t="s">
        <v>5036</v>
      </c>
    </row>
    <row r="309" spans="1:3" x14ac:dyDescent="0.25">
      <c r="A309" s="104" t="s">
        <v>4673</v>
      </c>
      <c r="B309" s="104" t="s">
        <v>5037</v>
      </c>
      <c r="C309" s="104" t="s">
        <v>5038</v>
      </c>
    </row>
    <row r="310" spans="1:3" x14ac:dyDescent="0.25">
      <c r="A310" s="104" t="s">
        <v>4674</v>
      </c>
      <c r="B310" s="104" t="s">
        <v>5039</v>
      </c>
      <c r="C310" s="104" t="s">
        <v>5040</v>
      </c>
    </row>
    <row r="311" spans="1:3" x14ac:dyDescent="0.25">
      <c r="A311" s="104" t="s">
        <v>4675</v>
      </c>
      <c r="B311" s="104" t="s">
        <v>5041</v>
      </c>
      <c r="C311" s="104" t="s">
        <v>5042</v>
      </c>
    </row>
    <row r="312" spans="1:3" x14ac:dyDescent="0.25">
      <c r="A312" s="104" t="s">
        <v>4676</v>
      </c>
      <c r="B312" s="104" t="s">
        <v>5043</v>
      </c>
      <c r="C312" s="104" t="s">
        <v>5044</v>
      </c>
    </row>
    <row r="313" spans="1:3" x14ac:dyDescent="0.25">
      <c r="A313" s="104" t="s">
        <v>408</v>
      </c>
      <c r="B313" s="104" t="s">
        <v>409</v>
      </c>
      <c r="C313" s="104" t="s">
        <v>5045</v>
      </c>
    </row>
    <row r="314" spans="1:3" x14ac:dyDescent="0.25">
      <c r="A314" s="104" t="s">
        <v>375</v>
      </c>
      <c r="B314" s="104" t="s">
        <v>376</v>
      </c>
      <c r="C314" s="104" t="s">
        <v>5046</v>
      </c>
    </row>
    <row r="315" spans="1:3" x14ac:dyDescent="0.25">
      <c r="A315" s="104" t="s">
        <v>622</v>
      </c>
      <c r="B315" s="104" t="s">
        <v>5047</v>
      </c>
      <c r="C315" s="104" t="s">
        <v>5048</v>
      </c>
    </row>
    <row r="316" spans="1:3" x14ac:dyDescent="0.25">
      <c r="A316" s="104" t="s">
        <v>608</v>
      </c>
      <c r="B316" s="104" t="s">
        <v>609</v>
      </c>
      <c r="C316" s="104" t="s">
        <v>5049</v>
      </c>
    </row>
    <row r="317" spans="1:3" x14ac:dyDescent="0.25">
      <c r="A317" s="104" t="s">
        <v>410</v>
      </c>
      <c r="B317" s="104" t="s">
        <v>411</v>
      </c>
      <c r="C317" s="104" t="s">
        <v>5050</v>
      </c>
    </row>
    <row r="318" spans="1:3" x14ac:dyDescent="0.25">
      <c r="A318" s="104" t="s">
        <v>377</v>
      </c>
      <c r="B318" s="104" t="s">
        <v>378</v>
      </c>
      <c r="C318" s="104" t="s">
        <v>5051</v>
      </c>
    </row>
    <row r="319" spans="1:3" x14ac:dyDescent="0.25">
      <c r="A319" s="104" t="s">
        <v>623</v>
      </c>
      <c r="B319" s="104" t="s">
        <v>624</v>
      </c>
      <c r="C319" s="104" t="s">
        <v>5052</v>
      </c>
    </row>
    <row r="320" spans="1:3" x14ac:dyDescent="0.25">
      <c r="A320" s="104" t="s">
        <v>4677</v>
      </c>
      <c r="B320" s="104" t="s">
        <v>5053</v>
      </c>
      <c r="C320" s="104" t="s">
        <v>5054</v>
      </c>
    </row>
    <row r="321" spans="1:3" x14ac:dyDescent="0.25">
      <c r="A321" s="104" t="s">
        <v>4678</v>
      </c>
      <c r="B321" s="104" t="s">
        <v>5055</v>
      </c>
      <c r="C321" s="104" t="s">
        <v>5056</v>
      </c>
    </row>
    <row r="322" spans="1:3" x14ac:dyDescent="0.25">
      <c r="A322" s="104" t="s">
        <v>4679</v>
      </c>
      <c r="B322" s="104" t="s">
        <v>5057</v>
      </c>
      <c r="C322" s="104" t="s">
        <v>5058</v>
      </c>
    </row>
    <row r="323" spans="1:3" x14ac:dyDescent="0.25">
      <c r="A323" s="104" t="s">
        <v>4680</v>
      </c>
      <c r="B323" s="104" t="s">
        <v>5059</v>
      </c>
      <c r="C323" s="104" t="s">
        <v>5060</v>
      </c>
    </row>
    <row r="324" spans="1:3" x14ac:dyDescent="0.25">
      <c r="A324" s="104" t="s">
        <v>4681</v>
      </c>
      <c r="B324" s="104" t="s">
        <v>5061</v>
      </c>
      <c r="C324" s="104" t="s">
        <v>5062</v>
      </c>
    </row>
    <row r="325" spans="1:3" x14ac:dyDescent="0.25">
      <c r="A325" s="104" t="s">
        <v>4682</v>
      </c>
      <c r="B325" s="104" t="s">
        <v>5063</v>
      </c>
      <c r="C325" s="104" t="s">
        <v>5064</v>
      </c>
    </row>
    <row r="326" spans="1:3" x14ac:dyDescent="0.25">
      <c r="A326" s="104" t="s">
        <v>256</v>
      </c>
      <c r="B326" s="104" t="s">
        <v>4163</v>
      </c>
      <c r="C326" s="104" t="s">
        <v>5065</v>
      </c>
    </row>
    <row r="327" spans="1:3" x14ac:dyDescent="0.25">
      <c r="A327" s="104" t="s">
        <v>257</v>
      </c>
      <c r="B327" s="104" t="s">
        <v>4164</v>
      </c>
      <c r="C327" s="104" t="s">
        <v>5066</v>
      </c>
    </row>
    <row r="328" spans="1:3" x14ac:dyDescent="0.25">
      <c r="A328" s="104" t="s">
        <v>258</v>
      </c>
      <c r="B328" s="104" t="s">
        <v>4165</v>
      </c>
      <c r="C328" s="104" t="s">
        <v>5067</v>
      </c>
    </row>
    <row r="329" spans="1:3" x14ac:dyDescent="0.25">
      <c r="A329" s="104" t="s">
        <v>259</v>
      </c>
      <c r="B329" s="104" t="s">
        <v>260</v>
      </c>
      <c r="C329" s="104" t="s">
        <v>5068</v>
      </c>
    </row>
    <row r="330" spans="1:3" x14ac:dyDescent="0.25">
      <c r="A330" s="104" t="s">
        <v>261</v>
      </c>
      <c r="B330" s="104" t="s">
        <v>5069</v>
      </c>
      <c r="C330" s="104" t="s">
        <v>5070</v>
      </c>
    </row>
    <row r="331" spans="1:3" x14ac:dyDescent="0.25">
      <c r="A331" s="104" t="s">
        <v>262</v>
      </c>
      <c r="B331" s="104" t="s">
        <v>5071</v>
      </c>
      <c r="C331" s="104" t="s">
        <v>5072</v>
      </c>
    </row>
    <row r="332" spans="1:3" x14ac:dyDescent="0.25">
      <c r="A332" s="104" t="s">
        <v>263</v>
      </c>
      <c r="B332" s="104" t="s">
        <v>264</v>
      </c>
      <c r="C332" s="104" t="s">
        <v>5073</v>
      </c>
    </row>
    <row r="333" spans="1:3" x14ac:dyDescent="0.25">
      <c r="A333" s="104" t="s">
        <v>265</v>
      </c>
      <c r="B333" s="104" t="s">
        <v>266</v>
      </c>
      <c r="C333" s="104" t="s">
        <v>5074</v>
      </c>
    </row>
    <row r="334" spans="1:3" x14ac:dyDescent="0.25">
      <c r="A334" s="104" t="s">
        <v>412</v>
      </c>
      <c r="B334" s="104" t="s">
        <v>413</v>
      </c>
      <c r="C334" s="104" t="s">
        <v>5075</v>
      </c>
    </row>
    <row r="335" spans="1:3" x14ac:dyDescent="0.25">
      <c r="A335" s="104" t="s">
        <v>4683</v>
      </c>
      <c r="B335" s="104" t="s">
        <v>267</v>
      </c>
      <c r="C335" s="104" t="s">
        <v>5076</v>
      </c>
    </row>
    <row r="336" spans="1:3" x14ac:dyDescent="0.25">
      <c r="A336" s="104" t="s">
        <v>268</v>
      </c>
      <c r="B336" s="104" t="s">
        <v>269</v>
      </c>
      <c r="C336" s="104" t="s">
        <v>5077</v>
      </c>
    </row>
    <row r="337" spans="1:5" x14ac:dyDescent="0.25">
      <c r="A337" s="104" t="s">
        <v>423</v>
      </c>
      <c r="B337" s="104" t="s">
        <v>424</v>
      </c>
      <c r="C337" s="104" t="s">
        <v>5078</v>
      </c>
    </row>
    <row r="338" spans="1:5" x14ac:dyDescent="0.25">
      <c r="A338" s="104" t="s">
        <v>4684</v>
      </c>
      <c r="B338" s="104" t="s">
        <v>5079</v>
      </c>
      <c r="C338" s="104" t="s">
        <v>5080</v>
      </c>
    </row>
    <row r="339" spans="1:5" x14ac:dyDescent="0.25">
      <c r="A339" s="104" t="s">
        <v>270</v>
      </c>
      <c r="B339" s="104" t="s">
        <v>271</v>
      </c>
      <c r="C339" s="104" t="s">
        <v>5081</v>
      </c>
    </row>
    <row r="340" spans="1:5" x14ac:dyDescent="0.25">
      <c r="A340" s="104" t="s">
        <v>5105</v>
      </c>
      <c r="B340" s="104" t="s">
        <v>5106</v>
      </c>
      <c r="C340" s="104" t="s">
        <v>5107</v>
      </c>
      <c r="E340" s="116"/>
    </row>
    <row r="341" spans="1:5" x14ac:dyDescent="0.25">
      <c r="A341" s="104" t="s">
        <v>4685</v>
      </c>
      <c r="B341" s="104" t="s">
        <v>5082</v>
      </c>
      <c r="C341" s="104" t="s">
        <v>5083</v>
      </c>
    </row>
    <row r="342" spans="1:5" x14ac:dyDescent="0.25">
      <c r="A342" s="104" t="s">
        <v>5084</v>
      </c>
      <c r="B342" s="104" t="s">
        <v>414</v>
      </c>
      <c r="C342" s="104" t="s">
        <v>5085</v>
      </c>
    </row>
    <row r="343" spans="1:5" x14ac:dyDescent="0.25">
      <c r="A343" s="104" t="s">
        <v>5086</v>
      </c>
      <c r="B343" s="104" t="s">
        <v>415</v>
      </c>
      <c r="C343" s="104" t="s">
        <v>5087</v>
      </c>
    </row>
    <row r="344" spans="1:5" x14ac:dyDescent="0.25">
      <c r="A344" s="104" t="s">
        <v>5088</v>
      </c>
      <c r="B344" s="104" t="s">
        <v>5089</v>
      </c>
      <c r="C344" s="104" t="s">
        <v>5090</v>
      </c>
    </row>
    <row r="345" spans="1:5" x14ac:dyDescent="0.25">
      <c r="A345" s="104" t="s">
        <v>5091</v>
      </c>
      <c r="B345" s="104" t="s">
        <v>5092</v>
      </c>
      <c r="C345" s="104" t="s">
        <v>5093</v>
      </c>
    </row>
    <row r="346" spans="1:5" x14ac:dyDescent="0.25">
      <c r="A346" s="104" t="s">
        <v>4160</v>
      </c>
      <c r="B346" s="104" t="s">
        <v>612</v>
      </c>
      <c r="C346" s="104" t="s">
        <v>5094</v>
      </c>
    </row>
    <row r="347" spans="1:5" x14ac:dyDescent="0.25">
      <c r="A347" s="104" t="s">
        <v>425</v>
      </c>
      <c r="B347" s="104" t="s">
        <v>425</v>
      </c>
      <c r="C347" s="104" t="s">
        <v>5095</v>
      </c>
    </row>
    <row r="348" spans="1:5" x14ac:dyDescent="0.25">
      <c r="A348" s="104" t="s">
        <v>5096</v>
      </c>
      <c r="B348" s="104" t="s">
        <v>426</v>
      </c>
      <c r="C348" s="104" t="s">
        <v>5097</v>
      </c>
    </row>
    <row r="349" spans="1:5" x14ac:dyDescent="0.25">
      <c r="A349" s="104" t="s">
        <v>5098</v>
      </c>
      <c r="B349" s="104" t="s">
        <v>379</v>
      </c>
      <c r="C349" s="104" t="s">
        <v>5099</v>
      </c>
    </row>
    <row r="350" spans="1:5" x14ac:dyDescent="0.25">
      <c r="A350" s="7"/>
      <c r="B350" s="5"/>
      <c r="C350" s="2"/>
    </row>
    <row r="351" spans="1:5" x14ac:dyDescent="0.25">
      <c r="A351" s="7"/>
      <c r="B351" s="5"/>
      <c r="C351" s="2"/>
    </row>
    <row r="352" spans="1:5" x14ac:dyDescent="0.25">
      <c r="A352" s="7"/>
      <c r="B352" s="5"/>
      <c r="C352" s="2"/>
    </row>
    <row r="353" spans="1:3" x14ac:dyDescent="0.25">
      <c r="A353" s="7"/>
      <c r="B353" s="5"/>
      <c r="C353" s="2"/>
    </row>
    <row r="354" spans="1:3" x14ac:dyDescent="0.25">
      <c r="A354" s="7"/>
      <c r="B354" s="5"/>
      <c r="C354" s="2"/>
    </row>
    <row r="355" spans="1:3" x14ac:dyDescent="0.25">
      <c r="A355" s="7"/>
      <c r="B355" s="5"/>
      <c r="C355" s="2"/>
    </row>
    <row r="356" spans="1:3" x14ac:dyDescent="0.25">
      <c r="A356" s="7"/>
      <c r="B356" s="5"/>
      <c r="C356" s="26"/>
    </row>
    <row r="357" spans="1:3" x14ac:dyDescent="0.25">
      <c r="A357" s="7"/>
      <c r="B357" s="5"/>
      <c r="C357" s="2"/>
    </row>
    <row r="358" spans="1:3" x14ac:dyDescent="0.25">
      <c r="A358" s="7"/>
      <c r="B358" s="5"/>
      <c r="C358" s="2"/>
    </row>
    <row r="359" spans="1:3" x14ac:dyDescent="0.25">
      <c r="A359" s="7"/>
      <c r="B359" s="5"/>
      <c r="C359" s="26"/>
    </row>
    <row r="360" spans="1:3" x14ac:dyDescent="0.25">
      <c r="A360" s="7"/>
      <c r="B360" s="5"/>
      <c r="C360" s="2"/>
    </row>
    <row r="361" spans="1:3" x14ac:dyDescent="0.25">
      <c r="A361" s="7"/>
      <c r="B361" s="5"/>
      <c r="C361" s="2"/>
    </row>
    <row r="362" spans="1:3" x14ac:dyDescent="0.25">
      <c r="A362" s="7"/>
      <c r="B362" s="5"/>
      <c r="C362" s="2"/>
    </row>
    <row r="363" spans="1:3" x14ac:dyDescent="0.25">
      <c r="A363" s="7"/>
      <c r="B363" s="5"/>
      <c r="C363" s="2"/>
    </row>
    <row r="364" spans="1:3" x14ac:dyDescent="0.25">
      <c r="A364" s="7"/>
      <c r="B364" s="5"/>
      <c r="C364" s="26"/>
    </row>
    <row r="365" spans="1:3" x14ac:dyDescent="0.25">
      <c r="A365" s="7"/>
      <c r="B365" s="5"/>
      <c r="C365" s="26"/>
    </row>
    <row r="366" spans="1:3" x14ac:dyDescent="0.25">
      <c r="A366" s="7"/>
      <c r="B366" s="5"/>
      <c r="C366" s="2"/>
    </row>
    <row r="367" spans="1:3" x14ac:dyDescent="0.25">
      <c r="A367" s="7"/>
      <c r="B367" s="5"/>
      <c r="C367" s="2"/>
    </row>
    <row r="368" spans="1:3" x14ac:dyDescent="0.25">
      <c r="A368" s="7"/>
      <c r="B368" s="5"/>
      <c r="C368" s="2"/>
    </row>
    <row r="369" spans="1:3" x14ac:dyDescent="0.25">
      <c r="A369" s="7"/>
      <c r="B369" s="5"/>
      <c r="C369" s="2"/>
    </row>
    <row r="370" spans="1:3" x14ac:dyDescent="0.25">
      <c r="A370" s="7"/>
      <c r="B370" s="5"/>
      <c r="C370" s="2"/>
    </row>
    <row r="371" spans="1:3" x14ac:dyDescent="0.25">
      <c r="A371" s="7"/>
      <c r="B371" s="5"/>
      <c r="C371" s="2"/>
    </row>
    <row r="372" spans="1:3" x14ac:dyDescent="0.25">
      <c r="A372" s="7"/>
      <c r="B372" s="5"/>
      <c r="C372" s="2"/>
    </row>
    <row r="373" spans="1:3" x14ac:dyDescent="0.25">
      <c r="A373" s="7"/>
      <c r="B373" s="5"/>
      <c r="C373" s="2"/>
    </row>
    <row r="374" spans="1:3" x14ac:dyDescent="0.25">
      <c r="A374" s="7"/>
      <c r="B374" s="5"/>
      <c r="C374" s="4"/>
    </row>
    <row r="375" spans="1:3" x14ac:dyDescent="0.25">
      <c r="A375" s="7"/>
      <c r="B375" s="5"/>
      <c r="C375" s="3"/>
    </row>
    <row r="376" spans="1:3" x14ac:dyDescent="0.25">
      <c r="A376" s="7"/>
      <c r="B376" s="5"/>
      <c r="C376" s="2"/>
    </row>
    <row r="377" spans="1:3" x14ac:dyDescent="0.25">
      <c r="A377" s="7"/>
      <c r="B377" s="5"/>
      <c r="C377" s="27"/>
    </row>
    <row r="378" spans="1:3" x14ac:dyDescent="0.25">
      <c r="A378" s="7"/>
      <c r="B378" s="5"/>
      <c r="C378" s="2"/>
    </row>
    <row r="379" spans="1:3" x14ac:dyDescent="0.25">
      <c r="A379" s="7"/>
      <c r="B379" s="5"/>
      <c r="C379" s="2"/>
    </row>
    <row r="380" spans="1:3" x14ac:dyDescent="0.25">
      <c r="A380" s="7"/>
      <c r="B380" s="5"/>
      <c r="C380" s="26"/>
    </row>
    <row r="381" spans="1:3" x14ac:dyDescent="0.25">
      <c r="A381" s="7"/>
      <c r="B381" s="5"/>
      <c r="C381" s="2"/>
    </row>
    <row r="382" spans="1:3" x14ac:dyDescent="0.25">
      <c r="A382" s="7"/>
      <c r="B382" s="5"/>
      <c r="C382" s="2"/>
    </row>
    <row r="383" spans="1:3" x14ac:dyDescent="0.25">
      <c r="A383" s="7"/>
      <c r="B383" s="5"/>
      <c r="C383" s="2"/>
    </row>
    <row r="384" spans="1:3" x14ac:dyDescent="0.25">
      <c r="A384" s="7"/>
      <c r="B384" s="5"/>
      <c r="C384" s="2"/>
    </row>
    <row r="385" spans="1:3" x14ac:dyDescent="0.25">
      <c r="A385" s="7"/>
      <c r="B385" s="5"/>
      <c r="C385" s="2"/>
    </row>
    <row r="386" spans="1:3" x14ac:dyDescent="0.25">
      <c r="A386" s="7"/>
      <c r="B386" s="5"/>
      <c r="C386" s="26"/>
    </row>
    <row r="387" spans="1:3" x14ac:dyDescent="0.25">
      <c r="A387" s="7"/>
      <c r="B387" s="5"/>
      <c r="C387" s="2"/>
    </row>
    <row r="388" spans="1:3" x14ac:dyDescent="0.25">
      <c r="A388" s="7"/>
      <c r="B388" s="5"/>
      <c r="C388" s="2"/>
    </row>
    <row r="389" spans="1:3" x14ac:dyDescent="0.25">
      <c r="A389" s="7"/>
      <c r="B389" s="5"/>
      <c r="C389" s="2"/>
    </row>
    <row r="390" spans="1:3" x14ac:dyDescent="0.25">
      <c r="A390" s="7"/>
      <c r="B390" s="5"/>
      <c r="C390" s="2"/>
    </row>
    <row r="391" spans="1:3" x14ac:dyDescent="0.25">
      <c r="A391" s="7"/>
      <c r="B391" s="5"/>
      <c r="C391" s="2"/>
    </row>
    <row r="392" spans="1:3" x14ac:dyDescent="0.25">
      <c r="A392" s="7"/>
      <c r="B392" s="5"/>
      <c r="C392" s="2"/>
    </row>
    <row r="393" spans="1:3" x14ac:dyDescent="0.25">
      <c r="A393" s="7"/>
      <c r="B393" s="5"/>
      <c r="C393" s="2"/>
    </row>
    <row r="394" spans="1:3" x14ac:dyDescent="0.25">
      <c r="A394" s="7"/>
      <c r="B394" s="5"/>
      <c r="C394" s="2"/>
    </row>
    <row r="395" spans="1:3" x14ac:dyDescent="0.25">
      <c r="A395" s="7"/>
      <c r="B395" s="5"/>
      <c r="C395" s="2"/>
    </row>
    <row r="396" spans="1:3" x14ac:dyDescent="0.25">
      <c r="A396" s="7"/>
      <c r="B396" s="5"/>
      <c r="C396" s="2"/>
    </row>
    <row r="397" spans="1:3" x14ac:dyDescent="0.25">
      <c r="A397" s="7"/>
      <c r="B397" s="5"/>
      <c r="C397" s="2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  <row r="405" spans="1:3" x14ac:dyDescent="0.25">
      <c r="A405" s="7"/>
      <c r="B405" s="5"/>
      <c r="C405" s="2"/>
    </row>
    <row r="406" spans="1:3" x14ac:dyDescent="0.25">
      <c r="A406" s="7"/>
      <c r="B406" s="5"/>
      <c r="C406" s="6"/>
    </row>
    <row r="407" spans="1:3" x14ac:dyDescent="0.25">
      <c r="A407" s="7"/>
      <c r="B407" s="5"/>
      <c r="C407" s="6"/>
    </row>
    <row r="408" spans="1:3" x14ac:dyDescent="0.25">
      <c r="A408" s="7"/>
      <c r="B408" s="5"/>
      <c r="C408" s="2"/>
    </row>
    <row r="409" spans="1:3" x14ac:dyDescent="0.25">
      <c r="A409" s="7"/>
      <c r="B409" s="5"/>
      <c r="C409" s="2"/>
    </row>
    <row r="410" spans="1:3" x14ac:dyDescent="0.25">
      <c r="A410" s="7"/>
      <c r="B410" s="5"/>
      <c r="C410" s="2"/>
    </row>
    <row r="411" spans="1:3" x14ac:dyDescent="0.25">
      <c r="A411" s="7"/>
      <c r="B411" s="5"/>
      <c r="C411" s="2"/>
    </row>
    <row r="412" spans="1:3" x14ac:dyDescent="0.25">
      <c r="A412" s="7"/>
      <c r="B412" s="5"/>
      <c r="C412" s="2"/>
    </row>
    <row r="413" spans="1:3" x14ac:dyDescent="0.25">
      <c r="A413" s="7"/>
      <c r="B413" s="5"/>
      <c r="C413" s="1"/>
    </row>
  </sheetData>
  <sortState xmlns:xlrd2="http://schemas.microsoft.com/office/spreadsheetml/2017/richdata2" ref="A2:C415">
    <sortCondition ref="A2:A415"/>
  </sortState>
  <phoneticPr fontId="2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 filterMode="1"/>
  <dimension ref="A1:G1474"/>
  <sheetViews>
    <sheetView topLeftCell="D1" zoomScale="90" zoomScaleNormal="90" workbookViewId="0">
      <pane ySplit="1" topLeftCell="A2" activePane="bottomLeft" state="frozen"/>
      <selection activeCell="B23" sqref="B23"/>
      <selection pane="bottomLeft" activeCell="B23" sqref="B23"/>
    </sheetView>
  </sheetViews>
  <sheetFormatPr baseColWidth="10" defaultColWidth="190.5703125" defaultRowHeight="15" x14ac:dyDescent="0.25"/>
  <cols>
    <col min="1" max="1" width="11.140625" style="120" bestFit="1" customWidth="1"/>
    <col min="2" max="2" width="23.42578125" style="41" bestFit="1" customWidth="1"/>
    <col min="3" max="3" width="32.140625" style="41" bestFit="1" customWidth="1"/>
    <col min="4" max="4" width="9.5703125" style="32" bestFit="1" customWidth="1"/>
    <col min="5" max="5" width="13" style="32" customWidth="1"/>
    <col min="6" max="6" width="11.42578125" style="32" bestFit="1" customWidth="1"/>
  </cols>
  <sheetData>
    <row r="1" spans="1:7" x14ac:dyDescent="0.25">
      <c r="A1" s="117" t="s">
        <v>52</v>
      </c>
      <c r="B1" s="41" t="s">
        <v>635</v>
      </c>
      <c r="C1" s="41" t="s">
        <v>767</v>
      </c>
      <c r="D1" s="32" t="s">
        <v>722</v>
      </c>
      <c r="E1" s="32" t="s">
        <v>639</v>
      </c>
      <c r="F1" s="32" t="s">
        <v>640</v>
      </c>
      <c r="G1" s="107" t="s">
        <v>5819</v>
      </c>
    </row>
    <row r="2" spans="1:7" hidden="1" x14ac:dyDescent="0.25">
      <c r="A2" s="118" t="s">
        <v>272</v>
      </c>
      <c r="B2" s="104" t="s">
        <v>37</v>
      </c>
      <c r="C2" s="104" t="s">
        <v>723</v>
      </c>
      <c r="D2" s="109">
        <v>0.34239999999999998</v>
      </c>
      <c r="E2" s="32">
        <f>IF(Recherche!$E$3='Base poids'!A2,1,0)</f>
        <v>0</v>
      </c>
      <c r="F2" s="32">
        <f>IF(E2=0,0,SUM($E$2:E2))</f>
        <v>0</v>
      </c>
    </row>
    <row r="3" spans="1:7" hidden="1" x14ac:dyDescent="0.25">
      <c r="A3" s="118" t="s">
        <v>272</v>
      </c>
      <c r="B3" s="110" t="s">
        <v>31</v>
      </c>
      <c r="C3" s="104" t="s">
        <v>4069</v>
      </c>
      <c r="D3" s="109">
        <v>0.24809999999999999</v>
      </c>
      <c r="E3" s="32">
        <f>IF(Recherche!$E$3='Base poids'!A3,1,0)</f>
        <v>0</v>
      </c>
      <c r="F3" s="32">
        <f>IF(E3=0,0,SUM($E$2:E3))</f>
        <v>0</v>
      </c>
    </row>
    <row r="4" spans="1:7" hidden="1" x14ac:dyDescent="0.25">
      <c r="A4" s="118" t="s">
        <v>272</v>
      </c>
      <c r="B4" s="110" t="s">
        <v>43</v>
      </c>
      <c r="C4" s="104" t="s">
        <v>768</v>
      </c>
      <c r="D4" s="111">
        <v>0.20749999999999999</v>
      </c>
      <c r="E4" s="32">
        <f>IF(Recherche!$E$3='Base poids'!A4,1,0)</f>
        <v>0</v>
      </c>
      <c r="F4" s="32">
        <f>IF(E4=0,0,SUM($E$2:E4))</f>
        <v>0</v>
      </c>
    </row>
    <row r="5" spans="1:7" hidden="1" x14ac:dyDescent="0.25">
      <c r="A5" s="118" t="s">
        <v>272</v>
      </c>
      <c r="B5" s="110" t="s">
        <v>39</v>
      </c>
      <c r="C5" s="104" t="s">
        <v>769</v>
      </c>
      <c r="D5" s="109">
        <v>0.14349999999999999</v>
      </c>
      <c r="E5" s="32">
        <f>IF(Recherche!$E$3='Base poids'!A5,1,0)</f>
        <v>0</v>
      </c>
      <c r="F5" s="32">
        <f>IF(E5=0,0,SUM($E$2:E5))</f>
        <v>0</v>
      </c>
    </row>
    <row r="6" spans="1:7" hidden="1" x14ac:dyDescent="0.25">
      <c r="A6" s="118" t="s">
        <v>272</v>
      </c>
      <c r="B6" s="110" t="s">
        <v>29</v>
      </c>
      <c r="C6" s="104" t="s">
        <v>5702</v>
      </c>
      <c r="D6" s="109">
        <v>5.8500000000000003E-2</v>
      </c>
      <c r="E6" s="32">
        <f>IF(Recherche!$E$3='Base poids'!A6,1,0)</f>
        <v>0</v>
      </c>
      <c r="F6" s="32">
        <f>IF(E6=0,0,SUM($E$2:E6))</f>
        <v>0</v>
      </c>
    </row>
    <row r="7" spans="1:7" hidden="1" x14ac:dyDescent="0.25">
      <c r="A7" s="118" t="s">
        <v>53</v>
      </c>
      <c r="B7" s="104" t="s">
        <v>37</v>
      </c>
      <c r="C7" s="104" t="s">
        <v>724</v>
      </c>
      <c r="D7" s="109">
        <v>0.33100000000000002</v>
      </c>
      <c r="E7" s="32">
        <f>IF(Recherche!$E$3='Base poids'!A7,1,0)</f>
        <v>0</v>
      </c>
      <c r="F7" s="32">
        <f>IF(E7=0,0,SUM($E$2:E7))</f>
        <v>0</v>
      </c>
    </row>
    <row r="8" spans="1:7" hidden="1" x14ac:dyDescent="0.25">
      <c r="A8" s="118" t="s">
        <v>53</v>
      </c>
      <c r="B8" s="110" t="s">
        <v>31</v>
      </c>
      <c r="C8" s="104" t="s">
        <v>4070</v>
      </c>
      <c r="D8" s="109">
        <v>0.3095</v>
      </c>
      <c r="E8" s="32">
        <f>IF(Recherche!$E$3='Base poids'!A8,1,0)</f>
        <v>0</v>
      </c>
      <c r="F8" s="32">
        <f>IF(E8=0,0,SUM($E$2:E8))</f>
        <v>0</v>
      </c>
    </row>
    <row r="9" spans="1:7" hidden="1" x14ac:dyDescent="0.25">
      <c r="A9" s="118" t="s">
        <v>53</v>
      </c>
      <c r="B9" s="110" t="s">
        <v>39</v>
      </c>
      <c r="C9" s="104" t="s">
        <v>770</v>
      </c>
      <c r="D9" s="109">
        <v>0.13700000000000001</v>
      </c>
      <c r="E9" s="32">
        <f>IF(Recherche!$E$3='Base poids'!A9,1,0)</f>
        <v>0</v>
      </c>
      <c r="F9" s="32">
        <f>IF(E9=0,0,SUM($E$2:E9))</f>
        <v>0</v>
      </c>
    </row>
    <row r="10" spans="1:7" hidden="1" x14ac:dyDescent="0.25">
      <c r="A10" s="118" t="s">
        <v>53</v>
      </c>
      <c r="B10" s="110" t="s">
        <v>43</v>
      </c>
      <c r="C10" s="104" t="s">
        <v>771</v>
      </c>
      <c r="D10" s="111">
        <v>0.1263</v>
      </c>
      <c r="E10" s="32">
        <f>IF(Recherche!$E$3='Base poids'!A10,1,0)</f>
        <v>0</v>
      </c>
      <c r="F10" s="32">
        <f>IF(E10=0,0,SUM($E$2:E10))</f>
        <v>0</v>
      </c>
    </row>
    <row r="11" spans="1:7" hidden="1" x14ac:dyDescent="0.25">
      <c r="A11" s="118" t="s">
        <v>53</v>
      </c>
      <c r="B11" s="110" t="s">
        <v>29</v>
      </c>
      <c r="C11" s="104" t="s">
        <v>5789</v>
      </c>
      <c r="D11" s="109">
        <v>9.6100000000000005E-2</v>
      </c>
      <c r="E11" s="32">
        <f>IF(Recherche!$E$3='Base poids'!A11,1,0)</f>
        <v>0</v>
      </c>
      <c r="F11" s="32">
        <f>IF(E11=0,0,SUM($E$2:E11))</f>
        <v>0</v>
      </c>
    </row>
    <row r="12" spans="1:7" hidden="1" x14ac:dyDescent="0.25">
      <c r="A12" s="118" t="s">
        <v>184</v>
      </c>
      <c r="B12" s="104" t="s">
        <v>37</v>
      </c>
      <c r="C12" s="104" t="s">
        <v>733</v>
      </c>
      <c r="D12" s="109">
        <v>0.36499999999999999</v>
      </c>
      <c r="E12" s="32">
        <f>IF(Recherche!$E$3='Base poids'!A12,1,0)</f>
        <v>0</v>
      </c>
      <c r="F12" s="32">
        <f>IF(E12=0,0,SUM($E$2:E12))</f>
        <v>0</v>
      </c>
    </row>
    <row r="13" spans="1:7" hidden="1" x14ac:dyDescent="0.25">
      <c r="A13" s="118" t="s">
        <v>184</v>
      </c>
      <c r="B13" s="110" t="s">
        <v>31</v>
      </c>
      <c r="C13" s="104" t="s">
        <v>4071</v>
      </c>
      <c r="D13" s="109">
        <v>0.33150000000000002</v>
      </c>
      <c r="E13" s="32">
        <f>IF(Recherche!$E$3='Base poids'!A13,1,0)</f>
        <v>0</v>
      </c>
      <c r="F13" s="32">
        <f>IF(E13=0,0,SUM($E$2:E13))</f>
        <v>0</v>
      </c>
    </row>
    <row r="14" spans="1:7" hidden="1" x14ac:dyDescent="0.25">
      <c r="A14" s="118" t="s">
        <v>184</v>
      </c>
      <c r="B14" s="110" t="s">
        <v>43</v>
      </c>
      <c r="C14" s="104" t="s">
        <v>772</v>
      </c>
      <c r="D14" s="109">
        <v>0.1628</v>
      </c>
      <c r="E14" s="32">
        <f>IF(Recherche!$E$3='Base poids'!A14,1,0)</f>
        <v>0</v>
      </c>
      <c r="F14" s="32">
        <f>IF(E14=0,0,SUM($E$2:E14))</f>
        <v>0</v>
      </c>
    </row>
    <row r="15" spans="1:7" hidden="1" x14ac:dyDescent="0.25">
      <c r="A15" s="118" t="s">
        <v>184</v>
      </c>
      <c r="B15" s="110" t="s">
        <v>39</v>
      </c>
      <c r="C15" s="104" t="s">
        <v>793</v>
      </c>
      <c r="D15" s="109">
        <v>9.5799999999999996E-2</v>
      </c>
      <c r="E15" s="32">
        <f>IF(Recherche!$E$3='Base poids'!A15,1,0)</f>
        <v>0</v>
      </c>
      <c r="F15" s="32">
        <f>IF(E15=0,0,SUM($E$2:E15))</f>
        <v>0</v>
      </c>
    </row>
    <row r="16" spans="1:7" ht="15" hidden="1" customHeight="1" x14ac:dyDescent="0.25">
      <c r="A16" s="118" t="s">
        <v>184</v>
      </c>
      <c r="B16" s="110" t="s">
        <v>29</v>
      </c>
      <c r="C16" s="104" t="s">
        <v>5695</v>
      </c>
      <c r="D16" s="109">
        <v>4.4900000000000002E-2</v>
      </c>
      <c r="E16" s="32">
        <f>IF(Recherche!$E$3='Base poids'!A16,1,0)</f>
        <v>0</v>
      </c>
      <c r="F16" s="32">
        <f>IF(E16=0,0,SUM($E$2:E16))</f>
        <v>0</v>
      </c>
    </row>
    <row r="17" spans="1:6" ht="15" hidden="1" customHeight="1" x14ac:dyDescent="0.25">
      <c r="A17" s="118" t="s">
        <v>54</v>
      </c>
      <c r="B17" s="104" t="s">
        <v>37</v>
      </c>
      <c r="C17" s="104" t="s">
        <v>735</v>
      </c>
      <c r="D17" s="109">
        <v>0.34060000000000001</v>
      </c>
      <c r="E17" s="32">
        <f>IF(Recherche!$E$3='Base poids'!A17,1,0)</f>
        <v>0</v>
      </c>
      <c r="F17" s="32">
        <f>IF(E17=0,0,SUM($E$2:E17))</f>
        <v>0</v>
      </c>
    </row>
    <row r="18" spans="1:6" ht="15" hidden="1" customHeight="1" x14ac:dyDescent="0.25">
      <c r="A18" s="118" t="s">
        <v>54</v>
      </c>
      <c r="B18" s="110" t="s">
        <v>29</v>
      </c>
      <c r="C18" s="104" t="s">
        <v>5766</v>
      </c>
      <c r="D18" s="109">
        <v>0.21729999999999999</v>
      </c>
      <c r="E18" s="32">
        <f>IF(Recherche!$E$3='Base poids'!A18,1,0)</f>
        <v>0</v>
      </c>
      <c r="F18" s="32">
        <f>IF(E18=0,0,SUM($E$2:E18))</f>
        <v>0</v>
      </c>
    </row>
    <row r="19" spans="1:6" hidden="1" x14ac:dyDescent="0.25">
      <c r="A19" s="118" t="s">
        <v>54</v>
      </c>
      <c r="B19" s="110" t="s">
        <v>39</v>
      </c>
      <c r="C19" s="104" t="s">
        <v>775</v>
      </c>
      <c r="D19" s="109">
        <v>0.12839999999999999</v>
      </c>
      <c r="E19" s="32">
        <f>IF(Recherche!$E$3='Base poids'!A19,1,0)</f>
        <v>0</v>
      </c>
      <c r="F19" s="32">
        <f>IF(E19=0,0,SUM($E$2:E19))</f>
        <v>0</v>
      </c>
    </row>
    <row r="20" spans="1:6" hidden="1" x14ac:dyDescent="0.25">
      <c r="A20" s="118" t="s">
        <v>54</v>
      </c>
      <c r="B20" s="110" t="s">
        <v>43</v>
      </c>
      <c r="C20" s="104" t="s">
        <v>774</v>
      </c>
      <c r="D20" s="109">
        <v>0.1231</v>
      </c>
      <c r="E20" s="32">
        <f>IF(Recherche!$E$3='Base poids'!A20,1,0)</f>
        <v>0</v>
      </c>
      <c r="F20" s="32">
        <f>IF(E20=0,0,SUM($E$2:E20))</f>
        <v>0</v>
      </c>
    </row>
    <row r="21" spans="1:6" hidden="1" x14ac:dyDescent="0.25">
      <c r="A21" s="118" t="s">
        <v>54</v>
      </c>
      <c r="B21" s="110" t="s">
        <v>31</v>
      </c>
      <c r="C21" s="104" t="s">
        <v>4072</v>
      </c>
      <c r="D21" s="109">
        <v>9.7299999999999998E-2</v>
      </c>
      <c r="E21" s="32">
        <f>IF(Recherche!$E$3='Base poids'!A21,1,0)</f>
        <v>0</v>
      </c>
      <c r="F21" s="32">
        <f>IF(E21=0,0,SUM($E$2:E21))</f>
        <v>0</v>
      </c>
    </row>
    <row r="22" spans="1:6" hidden="1" x14ac:dyDescent="0.25">
      <c r="A22" s="118" t="s">
        <v>54</v>
      </c>
      <c r="B22" s="110" t="s">
        <v>17</v>
      </c>
      <c r="C22" s="104" t="s">
        <v>3350</v>
      </c>
      <c r="D22" s="109">
        <v>9.3399999999999997E-2</v>
      </c>
      <c r="E22" s="32">
        <f>IF(Recherche!$E$3='Base poids'!A22,1,0)</f>
        <v>0</v>
      </c>
      <c r="F22" s="32">
        <f>IF(E22=0,0,SUM($E$2:E22))</f>
        <v>0</v>
      </c>
    </row>
    <row r="23" spans="1:6" hidden="1" x14ac:dyDescent="0.25">
      <c r="A23" s="118" t="s">
        <v>60</v>
      </c>
      <c r="B23" s="104" t="s">
        <v>37</v>
      </c>
      <c r="C23" s="104" t="s">
        <v>725</v>
      </c>
      <c r="D23" s="109">
        <v>0.33119999999999999</v>
      </c>
      <c r="E23" s="32">
        <f>IF(Recherche!$E$3='Base poids'!A23,1,0)</f>
        <v>0</v>
      </c>
      <c r="F23" s="32">
        <f>IF(E23=0,0,SUM($E$2:E23))</f>
        <v>0</v>
      </c>
    </row>
    <row r="24" spans="1:6" hidden="1" x14ac:dyDescent="0.25">
      <c r="A24" s="118" t="s">
        <v>60</v>
      </c>
      <c r="B24" s="110" t="s">
        <v>31</v>
      </c>
      <c r="C24" s="104" t="s">
        <v>4073</v>
      </c>
      <c r="D24" s="109">
        <v>0.28270000000000001</v>
      </c>
      <c r="E24" s="32">
        <f>IF(Recherche!$E$3='Base poids'!A24,1,0)</f>
        <v>0</v>
      </c>
      <c r="F24" s="32">
        <f>IF(E24=0,0,SUM($E$2:E24))</f>
        <v>0</v>
      </c>
    </row>
    <row r="25" spans="1:6" hidden="1" x14ac:dyDescent="0.25">
      <c r="A25" s="118" t="s">
        <v>60</v>
      </c>
      <c r="B25" s="110" t="s">
        <v>29</v>
      </c>
      <c r="C25" s="104" t="s">
        <v>5789</v>
      </c>
      <c r="D25" s="109">
        <v>0.25440000000000002</v>
      </c>
      <c r="E25" s="32">
        <f>IF(Recherche!$E$3='Base poids'!A25,1,0)</f>
        <v>0</v>
      </c>
      <c r="F25" s="32">
        <f>IF(E25=0,0,SUM($E$2:E25))</f>
        <v>0</v>
      </c>
    </row>
    <row r="26" spans="1:6" hidden="1" x14ac:dyDescent="0.25">
      <c r="A26" s="118" t="s">
        <v>60</v>
      </c>
      <c r="B26" s="110" t="s">
        <v>43</v>
      </c>
      <c r="C26" s="104" t="s">
        <v>771</v>
      </c>
      <c r="D26" s="109">
        <v>0.13170000000000001</v>
      </c>
      <c r="E26" s="32">
        <f>IF(Recherche!$E$3='Base poids'!A26,1,0)</f>
        <v>0</v>
      </c>
      <c r="F26" s="32">
        <f>IF(E26=0,0,SUM($E$2:E26))</f>
        <v>0</v>
      </c>
    </row>
    <row r="27" spans="1:6" hidden="1" x14ac:dyDescent="0.25">
      <c r="A27" s="118" t="s">
        <v>274</v>
      </c>
      <c r="B27" s="104" t="s">
        <v>37</v>
      </c>
      <c r="C27" s="104" t="s">
        <v>725</v>
      </c>
      <c r="D27" s="109">
        <v>0.27760000000000001</v>
      </c>
      <c r="E27" s="32">
        <f>IF(Recherche!$E$3='Base poids'!A27,1,0)</f>
        <v>0</v>
      </c>
      <c r="F27" s="32">
        <f>IF(E27=0,0,SUM($E$2:E27))</f>
        <v>0</v>
      </c>
    </row>
    <row r="28" spans="1:6" hidden="1" x14ac:dyDescent="0.25">
      <c r="A28" s="118" t="s">
        <v>274</v>
      </c>
      <c r="B28" s="110" t="s">
        <v>31</v>
      </c>
      <c r="C28" s="104" t="s">
        <v>4073</v>
      </c>
      <c r="D28" s="109">
        <v>0.27389999999999998</v>
      </c>
      <c r="E28" s="32">
        <f>IF(Recherche!$E$3='Base poids'!A28,1,0)</f>
        <v>0</v>
      </c>
      <c r="F28" s="32">
        <f>IF(E28=0,0,SUM($E$2:E28))</f>
        <v>0</v>
      </c>
    </row>
    <row r="29" spans="1:6" hidden="1" x14ac:dyDescent="0.25">
      <c r="A29" s="118" t="s">
        <v>274</v>
      </c>
      <c r="B29" s="110" t="s">
        <v>29</v>
      </c>
      <c r="C29" s="104" t="s">
        <v>5789</v>
      </c>
      <c r="D29" s="109">
        <v>0.23960000000000001</v>
      </c>
      <c r="E29" s="32">
        <f>IF(Recherche!$E$3='Base poids'!A29,1,0)</f>
        <v>0</v>
      </c>
      <c r="F29" s="32">
        <f>IF(E29=0,0,SUM($E$2:E29))</f>
        <v>0</v>
      </c>
    </row>
    <row r="30" spans="1:6" hidden="1" x14ac:dyDescent="0.25">
      <c r="A30" s="118" t="s">
        <v>274</v>
      </c>
      <c r="B30" s="110" t="s">
        <v>25</v>
      </c>
      <c r="C30" s="104" t="s">
        <v>3350</v>
      </c>
      <c r="D30" s="109">
        <v>0.1105</v>
      </c>
      <c r="E30" s="32">
        <f>IF(Recherche!$E$3='Base poids'!A30,1,0)</f>
        <v>0</v>
      </c>
      <c r="F30" s="32">
        <f>IF(E30=0,0,SUM($E$2:E30))</f>
        <v>0</v>
      </c>
    </row>
    <row r="31" spans="1:6" hidden="1" x14ac:dyDescent="0.25">
      <c r="A31" s="118" t="s">
        <v>274</v>
      </c>
      <c r="B31" s="110" t="s">
        <v>43</v>
      </c>
      <c r="C31" s="104" t="s">
        <v>771</v>
      </c>
      <c r="D31" s="109">
        <v>9.8500000000000004E-2</v>
      </c>
      <c r="E31" s="32">
        <f>IF(Recherche!$E$3='Base poids'!A31,1,0)</f>
        <v>0</v>
      </c>
      <c r="F31" s="32">
        <f>IF(E31=0,0,SUM($E$2:E31))</f>
        <v>0</v>
      </c>
    </row>
    <row r="32" spans="1:6" hidden="1" x14ac:dyDescent="0.25">
      <c r="A32" s="118" t="s">
        <v>430</v>
      </c>
      <c r="B32" s="110" t="s">
        <v>29</v>
      </c>
      <c r="C32" s="104" t="s">
        <v>5745</v>
      </c>
      <c r="D32" s="109">
        <v>0.33460000000000001</v>
      </c>
      <c r="E32" s="32">
        <f>IF(Recherche!$E$3='Base poids'!A32,1,0)</f>
        <v>0</v>
      </c>
      <c r="F32" s="32">
        <f>IF(E32=0,0,SUM($E$2:E32))</f>
        <v>0</v>
      </c>
    </row>
    <row r="33" spans="1:6" hidden="1" x14ac:dyDescent="0.25">
      <c r="A33" s="118" t="s">
        <v>430</v>
      </c>
      <c r="B33" s="104" t="s">
        <v>37</v>
      </c>
      <c r="C33" s="104" t="s">
        <v>726</v>
      </c>
      <c r="D33" s="109">
        <v>0.32</v>
      </c>
      <c r="E33" s="32">
        <f>IF(Recherche!$E$3='Base poids'!A33,1,0)</f>
        <v>0</v>
      </c>
      <c r="F33" s="32">
        <f>IF(E33=0,0,SUM($E$2:E33))</f>
        <v>0</v>
      </c>
    </row>
    <row r="34" spans="1:6" hidden="1" x14ac:dyDescent="0.25">
      <c r="A34" s="118" t="s">
        <v>430</v>
      </c>
      <c r="B34" s="110" t="s">
        <v>31</v>
      </c>
      <c r="C34" s="104" t="s">
        <v>4074</v>
      </c>
      <c r="D34" s="109">
        <v>0.21179999999999999</v>
      </c>
      <c r="E34" s="32">
        <f>IF(Recherche!$E$3='Base poids'!A34,1,0)</f>
        <v>0</v>
      </c>
      <c r="F34" s="32">
        <f>IF(E34=0,0,SUM($E$2:E34))</f>
        <v>0</v>
      </c>
    </row>
    <row r="35" spans="1:6" hidden="1" x14ac:dyDescent="0.25">
      <c r="A35" s="118" t="s">
        <v>430</v>
      </c>
      <c r="B35" s="110" t="s">
        <v>43</v>
      </c>
      <c r="C35" s="104" t="s">
        <v>776</v>
      </c>
      <c r="D35" s="109">
        <v>0.1336</v>
      </c>
      <c r="E35" s="32">
        <f>IF(Recherche!$E$3='Base poids'!A35,1,0)</f>
        <v>0</v>
      </c>
      <c r="F35" s="32">
        <f>IF(E35=0,0,SUM($E$2:E35))</f>
        <v>0</v>
      </c>
    </row>
    <row r="36" spans="1:6" hidden="1" x14ac:dyDescent="0.25">
      <c r="A36" s="118" t="s">
        <v>276</v>
      </c>
      <c r="B36" s="104" t="s">
        <v>37</v>
      </c>
      <c r="C36" s="104" t="s">
        <v>728</v>
      </c>
      <c r="D36" s="109">
        <v>0.31919999999999998</v>
      </c>
      <c r="E36" s="32">
        <f>IF(Recherche!$E$3='Base poids'!A36,1,0)</f>
        <v>0</v>
      </c>
      <c r="F36" s="32">
        <f>IF(E36=0,0,SUM($E$2:E36))</f>
        <v>0</v>
      </c>
    </row>
    <row r="37" spans="1:6" hidden="1" x14ac:dyDescent="0.25">
      <c r="A37" s="118" t="s">
        <v>276</v>
      </c>
      <c r="B37" s="110" t="s">
        <v>31</v>
      </c>
      <c r="C37" s="104" t="s">
        <v>4076</v>
      </c>
      <c r="D37" s="109">
        <v>0.17480000000000001</v>
      </c>
      <c r="E37" s="32">
        <f>IF(Recherche!$E$3='Base poids'!A37,1,0)</f>
        <v>0</v>
      </c>
      <c r="F37" s="32">
        <f>IF(E37=0,0,SUM($E$2:E37))</f>
        <v>0</v>
      </c>
    </row>
    <row r="38" spans="1:6" hidden="1" x14ac:dyDescent="0.25">
      <c r="A38" s="118" t="s">
        <v>276</v>
      </c>
      <c r="B38" s="110" t="s">
        <v>29</v>
      </c>
      <c r="C38" s="104" t="s">
        <v>5688</v>
      </c>
      <c r="D38" s="109">
        <v>0.15620000000000001</v>
      </c>
      <c r="E38" s="32">
        <f>IF(Recherche!$E$3='Base poids'!A38,1,0)</f>
        <v>0</v>
      </c>
      <c r="F38" s="32">
        <f>IF(E38=0,0,SUM($E$2:E38))</f>
        <v>0</v>
      </c>
    </row>
    <row r="39" spans="1:6" hidden="1" x14ac:dyDescent="0.25">
      <c r="A39" s="118" t="s">
        <v>276</v>
      </c>
      <c r="B39" s="110" t="s">
        <v>43</v>
      </c>
      <c r="C39" s="104" t="s">
        <v>774</v>
      </c>
      <c r="D39" s="109">
        <v>0.1303</v>
      </c>
      <c r="E39" s="32">
        <f>IF(Recherche!$E$3='Base poids'!A39,1,0)</f>
        <v>0</v>
      </c>
      <c r="F39" s="32">
        <f>IF(E39=0,0,SUM($E$2:E39))</f>
        <v>0</v>
      </c>
    </row>
    <row r="40" spans="1:6" hidden="1" x14ac:dyDescent="0.25">
      <c r="A40" s="118" t="s">
        <v>276</v>
      </c>
      <c r="B40" s="110" t="s">
        <v>17</v>
      </c>
      <c r="C40" s="104" t="s">
        <v>3350</v>
      </c>
      <c r="D40" s="109">
        <v>0.1295</v>
      </c>
      <c r="E40" s="32">
        <f>IF(Recherche!$E$3='Base poids'!A40,1,0)</f>
        <v>0</v>
      </c>
      <c r="F40" s="32">
        <f>IF(E40=0,0,SUM($E$2:E40))</f>
        <v>0</v>
      </c>
    </row>
    <row r="41" spans="1:6" hidden="1" x14ac:dyDescent="0.25">
      <c r="A41" s="118" t="s">
        <v>276</v>
      </c>
      <c r="B41" s="110" t="s">
        <v>39</v>
      </c>
      <c r="C41" s="104" t="s">
        <v>780</v>
      </c>
      <c r="D41" s="109">
        <v>8.9800000000000005E-2</v>
      </c>
      <c r="E41" s="32">
        <f>IF(Recherche!$E$3='Base poids'!A41,1,0)</f>
        <v>0</v>
      </c>
      <c r="F41" s="32">
        <f>IF(E41=0,0,SUM($E$2:E41))</f>
        <v>0</v>
      </c>
    </row>
    <row r="42" spans="1:6" hidden="1" x14ac:dyDescent="0.25">
      <c r="A42" s="118" t="s">
        <v>62</v>
      </c>
      <c r="B42" s="110" t="s">
        <v>31</v>
      </c>
      <c r="C42" s="104" t="s">
        <v>4075</v>
      </c>
      <c r="D42" s="109">
        <v>0.2702</v>
      </c>
      <c r="E42" s="32">
        <f>IF(Recherche!$E$3='Base poids'!A42,1,0)</f>
        <v>0</v>
      </c>
      <c r="F42" s="32">
        <f>IF(E42=0,0,SUM($E$2:E42))</f>
        <v>0</v>
      </c>
    </row>
    <row r="43" spans="1:6" hidden="1" x14ac:dyDescent="0.25">
      <c r="A43" s="118" t="s">
        <v>62</v>
      </c>
      <c r="B43" s="104" t="s">
        <v>37</v>
      </c>
      <c r="C43" s="104" t="s">
        <v>727</v>
      </c>
      <c r="D43" s="109">
        <v>0.2641</v>
      </c>
      <c r="E43" s="32">
        <f>IF(Recherche!$E$3='Base poids'!A43,1,0)</f>
        <v>0</v>
      </c>
      <c r="F43" s="32">
        <f>IF(E43=0,0,SUM($E$2:E43))</f>
        <v>0</v>
      </c>
    </row>
    <row r="44" spans="1:6" hidden="1" x14ac:dyDescent="0.25">
      <c r="A44" s="118" t="s">
        <v>62</v>
      </c>
      <c r="B44" s="110" t="s">
        <v>43</v>
      </c>
      <c r="C44" s="104" t="s">
        <v>778</v>
      </c>
      <c r="D44" s="109">
        <v>0.25090000000000001</v>
      </c>
      <c r="E44" s="32">
        <f>IF(Recherche!$E$3='Base poids'!A44,1,0)</f>
        <v>0</v>
      </c>
      <c r="F44" s="32">
        <f>IF(E44=0,0,SUM($E$2:E44))</f>
        <v>0</v>
      </c>
    </row>
    <row r="45" spans="1:6" hidden="1" x14ac:dyDescent="0.25">
      <c r="A45" s="118" t="s">
        <v>62</v>
      </c>
      <c r="B45" s="110" t="s">
        <v>39</v>
      </c>
      <c r="C45" s="104" t="s">
        <v>779</v>
      </c>
      <c r="D45" s="109">
        <v>0.15840000000000001</v>
      </c>
      <c r="E45" s="32">
        <f>IF(Recherche!$E$3='Base poids'!A45,1,0)</f>
        <v>0</v>
      </c>
      <c r="F45" s="32">
        <f>IF(E45=0,0,SUM($E$2:E45))</f>
        <v>0</v>
      </c>
    </row>
    <row r="46" spans="1:6" hidden="1" x14ac:dyDescent="0.25">
      <c r="A46" s="118" t="s">
        <v>62</v>
      </c>
      <c r="B46" s="110" t="s">
        <v>29</v>
      </c>
      <c r="C46" s="104" t="s">
        <v>5796</v>
      </c>
      <c r="D46" s="109">
        <v>5.6399999999999999E-2</v>
      </c>
      <c r="E46" s="32">
        <f>IF(Recherche!$E$3='Base poids'!A46,1,0)</f>
        <v>0</v>
      </c>
      <c r="F46" s="32">
        <f>IF(E46=0,0,SUM($E$2:E46))</f>
        <v>0</v>
      </c>
    </row>
    <row r="47" spans="1:6" hidden="1" x14ac:dyDescent="0.25">
      <c r="A47" s="118" t="s">
        <v>64</v>
      </c>
      <c r="B47" s="104" t="s">
        <v>37</v>
      </c>
      <c r="C47" s="104" t="s">
        <v>729</v>
      </c>
      <c r="D47" s="109">
        <v>0.35780000000000001</v>
      </c>
      <c r="E47" s="32">
        <f>IF(Recherche!$E$3='Base poids'!A47,1,0)</f>
        <v>0</v>
      </c>
      <c r="F47" s="32">
        <f>IF(E47=0,0,SUM($E$2:E47))</f>
        <v>0</v>
      </c>
    </row>
    <row r="48" spans="1:6" hidden="1" x14ac:dyDescent="0.25">
      <c r="A48" s="118" t="s">
        <v>64</v>
      </c>
      <c r="B48" s="110" t="s">
        <v>31</v>
      </c>
      <c r="C48" s="104" t="s">
        <v>4077</v>
      </c>
      <c r="D48" s="109">
        <v>0.19789999999999999</v>
      </c>
      <c r="E48" s="32">
        <f>IF(Recherche!$E$3='Base poids'!A48,1,0)</f>
        <v>0</v>
      </c>
      <c r="F48" s="32">
        <f>IF(E48=0,0,SUM($E$2:E48))</f>
        <v>0</v>
      </c>
    </row>
    <row r="49" spans="1:6" hidden="1" x14ac:dyDescent="0.25">
      <c r="A49" s="118" t="s">
        <v>64</v>
      </c>
      <c r="B49" s="110" t="s">
        <v>39</v>
      </c>
      <c r="C49" s="104" t="s">
        <v>775</v>
      </c>
      <c r="D49" s="109">
        <v>0.18360000000000001</v>
      </c>
      <c r="E49" s="32">
        <f>IF(Recherche!$E$3='Base poids'!A49,1,0)</f>
        <v>0</v>
      </c>
      <c r="F49" s="32">
        <f>IF(E49=0,0,SUM($E$2:E49))</f>
        <v>0</v>
      </c>
    </row>
    <row r="50" spans="1:6" hidden="1" x14ac:dyDescent="0.25">
      <c r="A50" s="118" t="s">
        <v>64</v>
      </c>
      <c r="B50" s="110" t="s">
        <v>43</v>
      </c>
      <c r="C50" s="104" t="s">
        <v>781</v>
      </c>
      <c r="D50" s="109">
        <v>0.1636</v>
      </c>
      <c r="E50" s="32">
        <f>IF(Recherche!$E$3='Base poids'!A50,1,0)</f>
        <v>0</v>
      </c>
      <c r="F50" s="32">
        <f>IF(E50=0,0,SUM($E$2:E50))</f>
        <v>0</v>
      </c>
    </row>
    <row r="51" spans="1:6" hidden="1" x14ac:dyDescent="0.25">
      <c r="A51" s="118" t="s">
        <v>64</v>
      </c>
      <c r="B51" s="110" t="s">
        <v>29</v>
      </c>
      <c r="C51" s="104" t="s">
        <v>5810</v>
      </c>
      <c r="D51" s="109">
        <v>9.7100000000000006E-2</v>
      </c>
      <c r="E51" s="32">
        <f>IF(Recherche!$E$3='Base poids'!A51,1,0)</f>
        <v>0</v>
      </c>
      <c r="F51" s="32">
        <f>IF(E51=0,0,SUM($E$2:E51))</f>
        <v>0</v>
      </c>
    </row>
    <row r="52" spans="1:6" hidden="1" x14ac:dyDescent="0.25">
      <c r="A52" s="118" t="s">
        <v>66</v>
      </c>
      <c r="B52" s="104" t="s">
        <v>37</v>
      </c>
      <c r="C52" s="104" t="s">
        <v>727</v>
      </c>
      <c r="D52" s="109">
        <v>0.33069999999999999</v>
      </c>
      <c r="E52" s="32">
        <f>IF(Recherche!$E$3='Base poids'!A52,1,0)</f>
        <v>0</v>
      </c>
      <c r="F52" s="32">
        <f>IF(E52=0,0,SUM($E$2:E52))</f>
        <v>0</v>
      </c>
    </row>
    <row r="53" spans="1:6" hidden="1" x14ac:dyDescent="0.25">
      <c r="A53" s="118" t="s">
        <v>66</v>
      </c>
      <c r="B53" s="110" t="s">
        <v>31</v>
      </c>
      <c r="C53" s="104" t="s">
        <v>4075</v>
      </c>
      <c r="D53" s="109">
        <v>0.30520000000000003</v>
      </c>
      <c r="E53" s="32">
        <f>IF(Recherche!$E$3='Base poids'!A53,1,0)</f>
        <v>0</v>
      </c>
      <c r="F53" s="32">
        <f>IF(E53=0,0,SUM($E$2:E53))</f>
        <v>0</v>
      </c>
    </row>
    <row r="54" spans="1:6" hidden="1" x14ac:dyDescent="0.25">
      <c r="A54" s="118" t="s">
        <v>66</v>
      </c>
      <c r="B54" s="110" t="s">
        <v>43</v>
      </c>
      <c r="C54" s="104" t="s">
        <v>778</v>
      </c>
      <c r="D54" s="109">
        <v>0.21229999999999999</v>
      </c>
      <c r="E54" s="32">
        <f>IF(Recherche!$E$3='Base poids'!A54,1,0)</f>
        <v>0</v>
      </c>
      <c r="F54" s="32">
        <f>IF(E54=0,0,SUM($E$2:E54))</f>
        <v>0</v>
      </c>
    </row>
    <row r="55" spans="1:6" hidden="1" x14ac:dyDescent="0.25">
      <c r="A55" s="118" t="s">
        <v>66</v>
      </c>
      <c r="B55" s="110" t="s">
        <v>39</v>
      </c>
      <c r="C55" s="104" t="s">
        <v>779</v>
      </c>
      <c r="D55" s="109">
        <v>0.11509999999999999</v>
      </c>
      <c r="E55" s="32">
        <f>IF(Recherche!$E$3='Base poids'!A55,1,0)</f>
        <v>0</v>
      </c>
      <c r="F55" s="32">
        <f>IF(E55=0,0,SUM($E$2:E55))</f>
        <v>0</v>
      </c>
    </row>
    <row r="56" spans="1:6" hidden="1" x14ac:dyDescent="0.25">
      <c r="A56" s="118" t="s">
        <v>66</v>
      </c>
      <c r="B56" s="110" t="s">
        <v>29</v>
      </c>
      <c r="C56" s="104" t="s">
        <v>5734</v>
      </c>
      <c r="D56" s="109">
        <v>3.6600000000000001E-2</v>
      </c>
      <c r="E56" s="32">
        <f>IF(Recherche!$E$3='Base poids'!A56,1,0)</f>
        <v>0</v>
      </c>
      <c r="F56" s="32">
        <f>IF(E56=0,0,SUM($E$2:E56))</f>
        <v>0</v>
      </c>
    </row>
    <row r="57" spans="1:6" hidden="1" x14ac:dyDescent="0.25">
      <c r="A57" s="118" t="s">
        <v>68</v>
      </c>
      <c r="B57" s="104" t="s">
        <v>37</v>
      </c>
      <c r="C57" s="104" t="s">
        <v>725</v>
      </c>
      <c r="D57" s="109">
        <v>0.2437</v>
      </c>
      <c r="E57" s="32">
        <f>IF(Recherche!$E$3='Base poids'!A57,1,0)</f>
        <v>0</v>
      </c>
      <c r="F57" s="32">
        <f>IF(E57=0,0,SUM($E$2:E57))</f>
        <v>0</v>
      </c>
    </row>
    <row r="58" spans="1:6" hidden="1" x14ac:dyDescent="0.25">
      <c r="A58" s="118" t="s">
        <v>68</v>
      </c>
      <c r="B58" s="110" t="s">
        <v>29</v>
      </c>
      <c r="C58" s="104" t="s">
        <v>5789</v>
      </c>
      <c r="D58" s="109">
        <v>0.21920000000000001</v>
      </c>
      <c r="E58" s="32">
        <f>IF(Recherche!$E$3='Base poids'!A58,1,0)</f>
        <v>0</v>
      </c>
      <c r="F58" s="32">
        <f>IF(E58=0,0,SUM($E$2:E58))</f>
        <v>0</v>
      </c>
    </row>
    <row r="59" spans="1:6" hidden="1" x14ac:dyDescent="0.25">
      <c r="A59" s="118" t="s">
        <v>68</v>
      </c>
      <c r="B59" s="110" t="s">
        <v>39</v>
      </c>
      <c r="C59" s="104" t="s">
        <v>770</v>
      </c>
      <c r="D59" s="109">
        <v>0.1555</v>
      </c>
      <c r="E59" s="32">
        <f>IF(Recherche!$E$3='Base poids'!A59,1,0)</f>
        <v>0</v>
      </c>
      <c r="F59" s="32">
        <f>IF(E59=0,0,SUM($E$2:E59))</f>
        <v>0</v>
      </c>
    </row>
    <row r="60" spans="1:6" hidden="1" x14ac:dyDescent="0.25">
      <c r="A60" s="118" t="s">
        <v>68</v>
      </c>
      <c r="B60" s="110" t="s">
        <v>31</v>
      </c>
      <c r="C60" s="104" t="s">
        <v>4073</v>
      </c>
      <c r="D60" s="109">
        <v>0.15140000000000001</v>
      </c>
      <c r="E60" s="32">
        <f>IF(Recherche!$E$3='Base poids'!A60,1,0)</f>
        <v>0</v>
      </c>
      <c r="F60" s="32">
        <f>IF(E60=0,0,SUM($E$2:E60))</f>
        <v>0</v>
      </c>
    </row>
    <row r="61" spans="1:6" hidden="1" x14ac:dyDescent="0.25">
      <c r="A61" s="118" t="s">
        <v>68</v>
      </c>
      <c r="B61" s="110" t="s">
        <v>43</v>
      </c>
      <c r="C61" s="104" t="s">
        <v>782</v>
      </c>
      <c r="D61" s="109">
        <v>0.13739999999999999</v>
      </c>
      <c r="E61" s="32">
        <f>IF(Recherche!$E$3='Base poids'!A61,1,0)</f>
        <v>0</v>
      </c>
      <c r="F61" s="32">
        <f>IF(E61=0,0,SUM($E$2:E61))</f>
        <v>0</v>
      </c>
    </row>
    <row r="62" spans="1:6" hidden="1" x14ac:dyDescent="0.25">
      <c r="A62" s="118" t="s">
        <v>68</v>
      </c>
      <c r="B62" s="110" t="s">
        <v>17</v>
      </c>
      <c r="C62" s="104" t="s">
        <v>3350</v>
      </c>
      <c r="D62" s="109">
        <v>9.2799999999999994E-2</v>
      </c>
      <c r="E62" s="32">
        <f>IF(Recherche!$E$3='Base poids'!A62,1,0)</f>
        <v>0</v>
      </c>
      <c r="F62" s="32">
        <f>IF(E62=0,0,SUM($E$2:E62))</f>
        <v>0</v>
      </c>
    </row>
    <row r="63" spans="1:6" hidden="1" x14ac:dyDescent="0.25">
      <c r="A63" s="118" t="s">
        <v>278</v>
      </c>
      <c r="B63" s="110" t="s">
        <v>31</v>
      </c>
      <c r="C63" s="104" t="s">
        <v>4076</v>
      </c>
      <c r="D63" s="109">
        <v>0.47289999999999999</v>
      </c>
      <c r="E63" s="32">
        <f>IF(Recherche!$E$3='Base poids'!A63,1,0)</f>
        <v>0</v>
      </c>
      <c r="F63" s="32">
        <f>IF(E63=0,0,SUM($E$2:E63))</f>
        <v>0</v>
      </c>
    </row>
    <row r="64" spans="1:6" hidden="1" x14ac:dyDescent="0.25">
      <c r="A64" s="118" t="s">
        <v>278</v>
      </c>
      <c r="B64" s="104" t="s">
        <v>37</v>
      </c>
      <c r="C64" s="104" t="s">
        <v>728</v>
      </c>
      <c r="D64" s="109">
        <v>0.22020000000000001</v>
      </c>
      <c r="E64" s="32">
        <f>IF(Recherche!$E$3='Base poids'!A64,1,0)</f>
        <v>0</v>
      </c>
      <c r="F64" s="32">
        <f>IF(E64=0,0,SUM($E$2:E64))</f>
        <v>0</v>
      </c>
    </row>
    <row r="65" spans="1:6" hidden="1" x14ac:dyDescent="0.25">
      <c r="A65" s="118" t="s">
        <v>278</v>
      </c>
      <c r="B65" s="110" t="s">
        <v>43</v>
      </c>
      <c r="C65" s="104" t="s">
        <v>783</v>
      </c>
      <c r="D65" s="109">
        <v>0.15479999999999999</v>
      </c>
      <c r="E65" s="32">
        <f>IF(Recherche!$E$3='Base poids'!A65,1,0)</f>
        <v>0</v>
      </c>
      <c r="F65" s="32">
        <f>IF(E65=0,0,SUM($E$2:E65))</f>
        <v>0</v>
      </c>
    </row>
    <row r="66" spans="1:6" hidden="1" x14ac:dyDescent="0.25">
      <c r="A66" s="118" t="s">
        <v>278</v>
      </c>
      <c r="B66" s="110" t="s">
        <v>39</v>
      </c>
      <c r="C66" s="104" t="s">
        <v>780</v>
      </c>
      <c r="D66" s="109">
        <v>0.1056</v>
      </c>
      <c r="E66" s="32">
        <f>IF(Recherche!$E$3='Base poids'!A66,1,0)</f>
        <v>0</v>
      </c>
      <c r="F66" s="32">
        <f>IF(E66=0,0,SUM($E$2:E66))</f>
        <v>0</v>
      </c>
    </row>
    <row r="67" spans="1:6" hidden="1" x14ac:dyDescent="0.25">
      <c r="A67" s="118" t="s">
        <v>278</v>
      </c>
      <c r="B67" s="110" t="s">
        <v>29</v>
      </c>
      <c r="C67" s="104" t="s">
        <v>5688</v>
      </c>
      <c r="D67" s="109">
        <v>4.65E-2</v>
      </c>
      <c r="E67" s="32">
        <f>IF(Recherche!$E$3='Base poids'!A67,1,0)</f>
        <v>0</v>
      </c>
      <c r="F67" s="32">
        <f>IF(E67=0,0,SUM($E$2:E67))</f>
        <v>0</v>
      </c>
    </row>
    <row r="68" spans="1:6" hidden="1" x14ac:dyDescent="0.25">
      <c r="A68" s="118" t="s">
        <v>70</v>
      </c>
      <c r="B68" s="104" t="s">
        <v>37</v>
      </c>
      <c r="C68" s="104" t="s">
        <v>729</v>
      </c>
      <c r="D68" s="109">
        <v>0.32800000000000001</v>
      </c>
      <c r="E68" s="32">
        <f>IF(Recherche!$E$3='Base poids'!A68,1,0)</f>
        <v>0</v>
      </c>
      <c r="F68" s="32">
        <f>IF(E68=0,0,SUM($E$2:E68))</f>
        <v>0</v>
      </c>
    </row>
    <row r="69" spans="1:6" hidden="1" x14ac:dyDescent="0.25">
      <c r="A69" s="118" t="s">
        <v>70</v>
      </c>
      <c r="B69" s="110" t="s">
        <v>31</v>
      </c>
      <c r="C69" s="104" t="s">
        <v>4077</v>
      </c>
      <c r="D69" s="109">
        <v>0.2586</v>
      </c>
      <c r="E69" s="32">
        <f>IF(Recherche!$E$3='Base poids'!A69,1,0)</f>
        <v>0</v>
      </c>
      <c r="F69" s="32">
        <f>IF(E69=0,0,SUM($E$2:E69))</f>
        <v>0</v>
      </c>
    </row>
    <row r="70" spans="1:6" hidden="1" x14ac:dyDescent="0.25">
      <c r="A70" s="118" t="s">
        <v>70</v>
      </c>
      <c r="B70" s="110" t="s">
        <v>39</v>
      </c>
      <c r="C70" s="104" t="s">
        <v>769</v>
      </c>
      <c r="D70" s="109">
        <v>0.20780000000000001</v>
      </c>
      <c r="E70" s="32">
        <f>IF(Recherche!$E$3='Base poids'!A70,1,0)</f>
        <v>0</v>
      </c>
      <c r="F70" s="32">
        <f>IF(E70=0,0,SUM($E$2:E70))</f>
        <v>0</v>
      </c>
    </row>
    <row r="71" spans="1:6" hidden="1" x14ac:dyDescent="0.25">
      <c r="A71" s="118" t="s">
        <v>70</v>
      </c>
      <c r="B71" s="110" t="s">
        <v>43</v>
      </c>
      <c r="C71" s="104" t="s">
        <v>781</v>
      </c>
      <c r="D71" s="109">
        <v>0.1371</v>
      </c>
      <c r="E71" s="32">
        <f>IF(Recherche!$E$3='Base poids'!A71,1,0)</f>
        <v>0</v>
      </c>
      <c r="F71" s="32">
        <f>IF(E71=0,0,SUM($E$2:E71))</f>
        <v>0</v>
      </c>
    </row>
    <row r="72" spans="1:6" hidden="1" x14ac:dyDescent="0.25">
      <c r="A72" s="118" t="s">
        <v>70</v>
      </c>
      <c r="B72" s="110" t="s">
        <v>29</v>
      </c>
      <c r="C72" s="104" t="s">
        <v>5810</v>
      </c>
      <c r="D72" s="109">
        <v>6.8599999999999994E-2</v>
      </c>
      <c r="E72" s="32">
        <f>IF(Recherche!$E$3='Base poids'!A72,1,0)</f>
        <v>0</v>
      </c>
      <c r="F72" s="32">
        <f>IF(E72=0,0,SUM($E$2:E72))</f>
        <v>0</v>
      </c>
    </row>
    <row r="73" spans="1:6" hidden="1" x14ac:dyDescent="0.25">
      <c r="A73" s="118" t="s">
        <v>381</v>
      </c>
      <c r="B73" s="110" t="s">
        <v>31</v>
      </c>
      <c r="C73" s="104" t="s">
        <v>4078</v>
      </c>
      <c r="D73" s="109">
        <v>0.3503</v>
      </c>
      <c r="E73" s="32">
        <f>IF(Recherche!$E$3='Base poids'!A73,1,0)</f>
        <v>0</v>
      </c>
      <c r="F73" s="32">
        <f>IF(E73=0,0,SUM($E$2:E73))</f>
        <v>0</v>
      </c>
    </row>
    <row r="74" spans="1:6" hidden="1" x14ac:dyDescent="0.25">
      <c r="A74" s="118" t="s">
        <v>381</v>
      </c>
      <c r="B74" s="110" t="s">
        <v>43</v>
      </c>
      <c r="C74" s="104" t="s">
        <v>774</v>
      </c>
      <c r="D74" s="109">
        <v>0.3453</v>
      </c>
      <c r="E74" s="32">
        <f>IF(Recherche!$E$3='Base poids'!A74,1,0)</f>
        <v>0</v>
      </c>
      <c r="F74" s="32">
        <f>IF(E74=0,0,SUM($E$2:E74))</f>
        <v>0</v>
      </c>
    </row>
    <row r="75" spans="1:6" hidden="1" x14ac:dyDescent="0.25">
      <c r="A75" s="118" t="s">
        <v>381</v>
      </c>
      <c r="B75" s="104" t="s">
        <v>37</v>
      </c>
      <c r="C75" s="104" t="s">
        <v>730</v>
      </c>
      <c r="D75" s="109">
        <v>0.3044</v>
      </c>
      <c r="E75" s="32">
        <f>IF(Recherche!$E$3='Base poids'!A75,1,0)</f>
        <v>0</v>
      </c>
      <c r="F75" s="32">
        <f>IF(E75=0,0,SUM($E$2:E75))</f>
        <v>0</v>
      </c>
    </row>
    <row r="76" spans="1:6" hidden="1" x14ac:dyDescent="0.25">
      <c r="A76" s="118" t="s">
        <v>72</v>
      </c>
      <c r="B76" s="104" t="s">
        <v>37</v>
      </c>
      <c r="C76" s="104" t="s">
        <v>724</v>
      </c>
      <c r="D76" s="109">
        <v>0.45490000000000003</v>
      </c>
      <c r="E76" s="32">
        <f>IF(Recherche!$E$3='Base poids'!A76,1,0)</f>
        <v>0</v>
      </c>
      <c r="F76" s="32">
        <f>IF(E76=0,0,SUM($E$2:E76))</f>
        <v>0</v>
      </c>
    </row>
    <row r="77" spans="1:6" hidden="1" x14ac:dyDescent="0.25">
      <c r="A77" s="118" t="s">
        <v>72</v>
      </c>
      <c r="B77" s="110" t="s">
        <v>31</v>
      </c>
      <c r="C77" s="104" t="s">
        <v>4070</v>
      </c>
      <c r="D77" s="109">
        <v>0.28499999999999998</v>
      </c>
      <c r="E77" s="32">
        <f>IF(Recherche!$E$3='Base poids'!A77,1,0)</f>
        <v>0</v>
      </c>
      <c r="F77" s="32">
        <f>IF(E77=0,0,SUM($E$2:E77))</f>
        <v>0</v>
      </c>
    </row>
    <row r="78" spans="1:6" hidden="1" x14ac:dyDescent="0.25">
      <c r="A78" s="118" t="s">
        <v>72</v>
      </c>
      <c r="B78" s="110" t="s">
        <v>39</v>
      </c>
      <c r="C78" s="104" t="s">
        <v>770</v>
      </c>
      <c r="D78" s="109">
        <v>0.21010000000000001</v>
      </c>
      <c r="E78" s="32">
        <f>IF(Recherche!$E$3='Base poids'!A78,1,0)</f>
        <v>0</v>
      </c>
      <c r="F78" s="32">
        <f>IF(E78=0,0,SUM($E$2:E78))</f>
        <v>0</v>
      </c>
    </row>
    <row r="79" spans="1:6" hidden="1" x14ac:dyDescent="0.25">
      <c r="A79" s="118" t="s">
        <v>72</v>
      </c>
      <c r="B79" s="110" t="s">
        <v>29</v>
      </c>
      <c r="C79" s="104" t="s">
        <v>5789</v>
      </c>
      <c r="D79" s="109">
        <v>0.05</v>
      </c>
      <c r="E79" s="32">
        <f>IF(Recherche!$E$3='Base poids'!A79,1,0)</f>
        <v>0</v>
      </c>
      <c r="F79" s="32">
        <f>IF(E79=0,0,SUM($E$2:E79))</f>
        <v>0</v>
      </c>
    </row>
    <row r="80" spans="1:6" hidden="1" x14ac:dyDescent="0.25">
      <c r="A80" s="118" t="s">
        <v>280</v>
      </c>
      <c r="B80" s="110" t="s">
        <v>43</v>
      </c>
      <c r="C80" s="104" t="s">
        <v>784</v>
      </c>
      <c r="D80" s="109">
        <v>0.24349999999999999</v>
      </c>
      <c r="E80" s="32">
        <f>IF(Recherche!$E$3='Base poids'!A80,1,0)</f>
        <v>0</v>
      </c>
      <c r="F80" s="32">
        <f>IF(E80=0,0,SUM($E$2:E80))</f>
        <v>0</v>
      </c>
    </row>
    <row r="81" spans="1:6" hidden="1" x14ac:dyDescent="0.25">
      <c r="A81" s="118" t="s">
        <v>280</v>
      </c>
      <c r="B81" s="104" t="s">
        <v>37</v>
      </c>
      <c r="C81" s="104" t="s">
        <v>723</v>
      </c>
      <c r="D81" s="109">
        <v>0.23100000000000001</v>
      </c>
      <c r="E81" s="32">
        <f>IF(Recherche!$E$3='Base poids'!A81,1,0)</f>
        <v>0</v>
      </c>
      <c r="F81" s="32">
        <f>IF(E81=0,0,SUM($E$2:E81))</f>
        <v>0</v>
      </c>
    </row>
    <row r="82" spans="1:6" hidden="1" x14ac:dyDescent="0.25">
      <c r="A82" s="118" t="s">
        <v>280</v>
      </c>
      <c r="B82" s="110" t="s">
        <v>31</v>
      </c>
      <c r="C82" s="104" t="s">
        <v>4069</v>
      </c>
      <c r="D82" s="109">
        <v>0.2112</v>
      </c>
      <c r="E82" s="32">
        <f>IF(Recherche!$E$3='Base poids'!A82,1,0)</f>
        <v>0</v>
      </c>
      <c r="F82" s="32">
        <f>IF(E82=0,0,SUM($E$2:E82))</f>
        <v>0</v>
      </c>
    </row>
    <row r="83" spans="1:6" hidden="1" x14ac:dyDescent="0.25">
      <c r="A83" s="118" t="s">
        <v>280</v>
      </c>
      <c r="B83" s="110" t="s">
        <v>17</v>
      </c>
      <c r="C83" s="104" t="s">
        <v>3350</v>
      </c>
      <c r="D83" s="109">
        <v>0.17710000000000001</v>
      </c>
      <c r="E83" s="32">
        <f>IF(Recherche!$E$3='Base poids'!A83,1,0)</f>
        <v>0</v>
      </c>
      <c r="F83" s="32">
        <f>IF(E83=0,0,SUM($E$2:E83))</f>
        <v>0</v>
      </c>
    </row>
    <row r="84" spans="1:6" hidden="1" x14ac:dyDescent="0.25">
      <c r="A84" s="118" t="s">
        <v>280</v>
      </c>
      <c r="B84" s="110" t="s">
        <v>29</v>
      </c>
      <c r="C84" s="104" t="s">
        <v>5739</v>
      </c>
      <c r="D84" s="109">
        <v>0.13719999999999999</v>
      </c>
      <c r="E84" s="32">
        <f>IF(Recherche!$E$3='Base poids'!A84,1,0)</f>
        <v>0</v>
      </c>
      <c r="F84" s="32">
        <f>IF(E84=0,0,SUM($E$2:E84))</f>
        <v>0</v>
      </c>
    </row>
    <row r="85" spans="1:6" hidden="1" x14ac:dyDescent="0.25">
      <c r="A85" s="118" t="s">
        <v>282</v>
      </c>
      <c r="B85" s="104" t="s">
        <v>37</v>
      </c>
      <c r="C85" s="104" t="s">
        <v>725</v>
      </c>
      <c r="D85" s="109">
        <v>0.3629</v>
      </c>
      <c r="E85" s="32">
        <f>IF(Recherche!$E$3='Base poids'!A85,1,0)</f>
        <v>0</v>
      </c>
      <c r="F85" s="32">
        <f>IF(E85=0,0,SUM($E$2:E85))</f>
        <v>0</v>
      </c>
    </row>
    <row r="86" spans="1:6" hidden="1" x14ac:dyDescent="0.25">
      <c r="A86" s="118" t="s">
        <v>282</v>
      </c>
      <c r="B86" s="110" t="s">
        <v>31</v>
      </c>
      <c r="C86" s="104" t="s">
        <v>4073</v>
      </c>
      <c r="D86" s="109">
        <v>0.32529999999999998</v>
      </c>
      <c r="E86" s="32">
        <f>IF(Recherche!$E$3='Base poids'!A86,1,0)</f>
        <v>0</v>
      </c>
      <c r="F86" s="32">
        <f>IF(E86=0,0,SUM($E$2:E86))</f>
        <v>0</v>
      </c>
    </row>
    <row r="87" spans="1:6" hidden="1" x14ac:dyDescent="0.25">
      <c r="A87" s="118" t="s">
        <v>282</v>
      </c>
      <c r="B87" s="110" t="s">
        <v>43</v>
      </c>
      <c r="C87" s="104" t="s">
        <v>771</v>
      </c>
      <c r="D87" s="109">
        <v>0.21329999999999999</v>
      </c>
      <c r="E87" s="32">
        <f>IF(Recherche!$E$3='Base poids'!A87,1,0)</f>
        <v>0</v>
      </c>
      <c r="F87" s="32">
        <f>IF(E87=0,0,SUM($E$2:E87))</f>
        <v>0</v>
      </c>
    </row>
    <row r="88" spans="1:6" hidden="1" x14ac:dyDescent="0.25">
      <c r="A88" s="118" t="s">
        <v>282</v>
      </c>
      <c r="B88" s="110" t="s">
        <v>29</v>
      </c>
      <c r="C88" s="104" t="s">
        <v>5789</v>
      </c>
      <c r="D88" s="109">
        <v>9.8400000000000001E-2</v>
      </c>
      <c r="E88" s="32">
        <f>IF(Recherche!$E$3='Base poids'!A88,1,0)</f>
        <v>0</v>
      </c>
      <c r="F88" s="32">
        <f>IF(E88=0,0,SUM($E$2:E88))</f>
        <v>0</v>
      </c>
    </row>
    <row r="89" spans="1:6" hidden="1" x14ac:dyDescent="0.25">
      <c r="A89" s="118" t="s">
        <v>429</v>
      </c>
      <c r="B89" s="104" t="s">
        <v>37</v>
      </c>
      <c r="C89" s="104" t="s">
        <v>724</v>
      </c>
      <c r="D89" s="109">
        <v>0.41810000000000003</v>
      </c>
      <c r="E89" s="32">
        <f>IF(Recherche!$E$3='Base poids'!A89,1,0)</f>
        <v>0</v>
      </c>
      <c r="F89" s="32">
        <f>IF(E89=0,0,SUM($E$2:E89))</f>
        <v>0</v>
      </c>
    </row>
    <row r="90" spans="1:6" hidden="1" x14ac:dyDescent="0.25">
      <c r="A90" s="118" t="s">
        <v>429</v>
      </c>
      <c r="B90" s="110" t="s">
        <v>31</v>
      </c>
      <c r="C90" s="104" t="s">
        <v>4070</v>
      </c>
      <c r="D90" s="109">
        <v>0.193</v>
      </c>
      <c r="E90" s="32">
        <f>IF(Recherche!$E$3='Base poids'!A90,1,0)</f>
        <v>0</v>
      </c>
      <c r="F90" s="32">
        <f>IF(E90=0,0,SUM($E$2:E90))</f>
        <v>0</v>
      </c>
    </row>
    <row r="91" spans="1:6" hidden="1" x14ac:dyDescent="0.25">
      <c r="A91" s="118" t="s">
        <v>429</v>
      </c>
      <c r="B91" s="110" t="s">
        <v>17</v>
      </c>
      <c r="C91" s="104" t="s">
        <v>3350</v>
      </c>
      <c r="D91" s="109">
        <v>0.17660000000000001</v>
      </c>
      <c r="E91" s="32">
        <f>IF(Recherche!$E$3='Base poids'!A91,1,0)</f>
        <v>0</v>
      </c>
      <c r="F91" s="32">
        <f>IF(E91=0,0,SUM($E$2:E91))</f>
        <v>0</v>
      </c>
    </row>
    <row r="92" spans="1:6" hidden="1" x14ac:dyDescent="0.25">
      <c r="A92" s="118" t="s">
        <v>429</v>
      </c>
      <c r="B92" s="110" t="s">
        <v>29</v>
      </c>
      <c r="C92" s="104" t="s">
        <v>5789</v>
      </c>
      <c r="D92" s="109">
        <v>0.108</v>
      </c>
      <c r="E92" s="32">
        <f>IF(Recherche!$E$3='Base poids'!A92,1,0)</f>
        <v>0</v>
      </c>
      <c r="F92" s="32">
        <f>IF(E92=0,0,SUM($E$2:E92))</f>
        <v>0</v>
      </c>
    </row>
    <row r="93" spans="1:6" hidden="1" x14ac:dyDescent="0.25">
      <c r="A93" s="118" t="s">
        <v>429</v>
      </c>
      <c r="B93" s="110" t="s">
        <v>43</v>
      </c>
      <c r="C93" s="112" t="s">
        <v>781</v>
      </c>
      <c r="D93" s="109">
        <v>0.1043</v>
      </c>
      <c r="E93" s="32">
        <f>IF(Recherche!$E$3='Base poids'!A93,1,0)</f>
        <v>0</v>
      </c>
      <c r="F93" s="32">
        <f>IF(E93=0,0,SUM($E$2:E93))</f>
        <v>0</v>
      </c>
    </row>
    <row r="94" spans="1:6" hidden="1" x14ac:dyDescent="0.25">
      <c r="A94" s="118" t="s">
        <v>186</v>
      </c>
      <c r="B94" s="104" t="s">
        <v>37</v>
      </c>
      <c r="C94" s="104" t="s">
        <v>733</v>
      </c>
      <c r="D94" s="109">
        <v>0.38829999999999998</v>
      </c>
      <c r="E94" s="32">
        <f>IF(Recherche!$E$3='Base poids'!A94,1,0)</f>
        <v>0</v>
      </c>
      <c r="F94" s="32">
        <f>IF(E94=0,0,SUM($E$2:E94))</f>
        <v>0</v>
      </c>
    </row>
    <row r="95" spans="1:6" hidden="1" x14ac:dyDescent="0.25">
      <c r="A95" s="118" t="s">
        <v>186</v>
      </c>
      <c r="B95" s="110" t="s">
        <v>31</v>
      </c>
      <c r="C95" s="104" t="s">
        <v>4071</v>
      </c>
      <c r="D95" s="109">
        <v>0.30470000000000003</v>
      </c>
      <c r="E95" s="32">
        <f>IF(Recherche!$E$3='Base poids'!A95,1,0)</f>
        <v>0</v>
      </c>
      <c r="F95" s="32">
        <f>IF(E95=0,0,SUM($E$2:E95))</f>
        <v>0</v>
      </c>
    </row>
    <row r="96" spans="1:6" hidden="1" x14ac:dyDescent="0.25">
      <c r="A96" s="118" t="s">
        <v>186</v>
      </c>
      <c r="B96" s="110" t="s">
        <v>43</v>
      </c>
      <c r="C96" s="104" t="s">
        <v>772</v>
      </c>
      <c r="D96" s="109">
        <v>0.16200000000000001</v>
      </c>
      <c r="E96" s="32">
        <f>IF(Recherche!$E$3='Base poids'!A96,1,0)</f>
        <v>0</v>
      </c>
      <c r="F96" s="32">
        <f>IF(E96=0,0,SUM($E$2:E96))</f>
        <v>0</v>
      </c>
    </row>
    <row r="97" spans="1:6" hidden="1" x14ac:dyDescent="0.25">
      <c r="A97" s="118" t="s">
        <v>186</v>
      </c>
      <c r="B97" s="110" t="s">
        <v>25</v>
      </c>
      <c r="C97" s="104" t="s">
        <v>786</v>
      </c>
      <c r="D97" s="109">
        <v>0.11260000000000001</v>
      </c>
      <c r="E97" s="32">
        <f>IF(Recherche!$E$3='Base poids'!A97,1,0)</f>
        <v>0</v>
      </c>
      <c r="F97" s="32">
        <f>IF(E97=0,0,SUM($E$2:E97))</f>
        <v>0</v>
      </c>
    </row>
    <row r="98" spans="1:6" hidden="1" x14ac:dyDescent="0.25">
      <c r="A98" s="118" t="s">
        <v>186</v>
      </c>
      <c r="B98" s="110" t="s">
        <v>29</v>
      </c>
      <c r="C98" s="104" t="s">
        <v>5695</v>
      </c>
      <c r="D98" s="109">
        <v>3.2300000000000002E-2</v>
      </c>
      <c r="E98" s="32">
        <f>IF(Recherche!$E$3='Base poids'!A98,1,0)</f>
        <v>0</v>
      </c>
      <c r="F98" s="32">
        <f>IF(E98=0,0,SUM($E$2:E98))</f>
        <v>0</v>
      </c>
    </row>
    <row r="99" spans="1:6" hidden="1" x14ac:dyDescent="0.25">
      <c r="A99" s="118" t="s">
        <v>188</v>
      </c>
      <c r="B99" s="110" t="s">
        <v>31</v>
      </c>
      <c r="C99" s="104" t="s">
        <v>4071</v>
      </c>
      <c r="D99" s="109">
        <v>0.36470000000000002</v>
      </c>
      <c r="E99" s="32">
        <f>IF(Recherche!$E$3='Base poids'!A99,1,0)</f>
        <v>0</v>
      </c>
      <c r="F99" s="32">
        <f>IF(E99=0,0,SUM($E$2:E99))</f>
        <v>0</v>
      </c>
    </row>
    <row r="100" spans="1:6" hidden="1" x14ac:dyDescent="0.25">
      <c r="A100" s="118" t="s">
        <v>188</v>
      </c>
      <c r="B100" s="104" t="s">
        <v>37</v>
      </c>
      <c r="C100" s="104" t="s">
        <v>733</v>
      </c>
      <c r="D100" s="109">
        <v>0.3594</v>
      </c>
      <c r="E100" s="32">
        <f>IF(Recherche!$E$3='Base poids'!A100,1,0)</f>
        <v>0</v>
      </c>
      <c r="F100" s="32">
        <f>IF(E100=0,0,SUM($E$2:E100))</f>
        <v>0</v>
      </c>
    </row>
    <row r="101" spans="1:6" hidden="1" x14ac:dyDescent="0.25">
      <c r="A101" s="118" t="s">
        <v>188</v>
      </c>
      <c r="B101" s="110" t="s">
        <v>25</v>
      </c>
      <c r="C101" s="104" t="s">
        <v>786</v>
      </c>
      <c r="D101" s="109">
        <v>0.153</v>
      </c>
      <c r="E101" s="32">
        <f>IF(Recherche!$E$3='Base poids'!A101,1,0)</f>
        <v>0</v>
      </c>
      <c r="F101" s="32">
        <f>IF(E101=0,0,SUM($E$2:E101))</f>
        <v>0</v>
      </c>
    </row>
    <row r="102" spans="1:6" hidden="1" x14ac:dyDescent="0.25">
      <c r="A102" s="118" t="s">
        <v>188</v>
      </c>
      <c r="B102" s="110" t="s">
        <v>43</v>
      </c>
      <c r="C102" s="104" t="s">
        <v>772</v>
      </c>
      <c r="D102" s="109">
        <v>0.123</v>
      </c>
      <c r="E102" s="32">
        <f>IF(Recherche!$E$3='Base poids'!A102,1,0)</f>
        <v>0</v>
      </c>
      <c r="F102" s="32">
        <f>IF(E102=0,0,SUM($E$2:E102))</f>
        <v>0</v>
      </c>
    </row>
    <row r="103" spans="1:6" hidden="1" x14ac:dyDescent="0.25">
      <c r="A103" s="118" t="s">
        <v>4653</v>
      </c>
      <c r="B103" s="110" t="s">
        <v>31</v>
      </c>
      <c r="C103" s="104" t="s">
        <v>4263</v>
      </c>
      <c r="D103" s="109">
        <v>0.54359999999999997</v>
      </c>
      <c r="E103" s="32">
        <f>IF(Recherche!$E$3='Base poids'!A103,1,0)</f>
        <v>0</v>
      </c>
      <c r="F103" s="32">
        <f>IF(E103=0,0,SUM($E$2:E103))</f>
        <v>0</v>
      </c>
    </row>
    <row r="104" spans="1:6" hidden="1" x14ac:dyDescent="0.25">
      <c r="A104" s="118" t="s">
        <v>4653</v>
      </c>
      <c r="B104" s="104" t="s">
        <v>37</v>
      </c>
      <c r="C104" s="112" t="s">
        <v>729</v>
      </c>
      <c r="D104" s="109">
        <v>0.40600000000000003</v>
      </c>
      <c r="E104" s="32">
        <f>IF(Recherche!$E$3='Base poids'!A104,1,0)</f>
        <v>0</v>
      </c>
      <c r="F104" s="32">
        <f>IF(E104=0,0,SUM($E$2:E104))</f>
        <v>0</v>
      </c>
    </row>
    <row r="105" spans="1:6" hidden="1" x14ac:dyDescent="0.25">
      <c r="A105" s="118" t="s">
        <v>4653</v>
      </c>
      <c r="B105" s="110" t="s">
        <v>29</v>
      </c>
      <c r="C105" s="104" t="s">
        <v>5810</v>
      </c>
      <c r="D105" s="109">
        <v>5.0299999999999997E-2</v>
      </c>
      <c r="E105" s="32">
        <f>IF(Recherche!$E$3='Base poids'!A105,1,0)</f>
        <v>0</v>
      </c>
      <c r="F105" s="32">
        <f>IF(E105=0,0,SUM($E$2:E105))</f>
        <v>0</v>
      </c>
    </row>
    <row r="106" spans="1:6" hidden="1" x14ac:dyDescent="0.25">
      <c r="A106" s="118" t="s">
        <v>284</v>
      </c>
      <c r="B106" s="110" t="s">
        <v>43</v>
      </c>
      <c r="C106" s="104" t="s">
        <v>768</v>
      </c>
      <c r="D106" s="109">
        <v>0.52649999999999997</v>
      </c>
      <c r="E106" s="32">
        <f>IF(Recherche!$E$3='Base poids'!A106,1,0)</f>
        <v>0</v>
      </c>
      <c r="F106" s="32">
        <f>IF(E106=0,0,SUM($E$2:E106))</f>
        <v>0</v>
      </c>
    </row>
    <row r="107" spans="1:6" hidden="1" x14ac:dyDescent="0.25">
      <c r="A107" s="118" t="s">
        <v>284</v>
      </c>
      <c r="B107" s="110" t="s">
        <v>31</v>
      </c>
      <c r="C107" s="104" t="s">
        <v>4069</v>
      </c>
      <c r="D107" s="109">
        <v>0.47349999999999998</v>
      </c>
      <c r="E107" s="32">
        <f>IF(Recherche!$E$3='Base poids'!A107,1,0)</f>
        <v>0</v>
      </c>
      <c r="F107" s="32">
        <f>IF(E107=0,0,SUM($E$2:E107))</f>
        <v>0</v>
      </c>
    </row>
    <row r="108" spans="1:6" hidden="1" x14ac:dyDescent="0.25">
      <c r="A108" s="118" t="s">
        <v>55</v>
      </c>
      <c r="B108" s="110" t="s">
        <v>39</v>
      </c>
      <c r="C108" s="104" t="s">
        <v>775</v>
      </c>
      <c r="D108" s="109">
        <v>0.32400000000000001</v>
      </c>
      <c r="E108" s="32">
        <f>IF(Recherche!$E$3='Base poids'!A108,1,0)</f>
        <v>0</v>
      </c>
      <c r="F108" s="32">
        <f>IF(E108=0,0,SUM($E$2:E108))</f>
        <v>0</v>
      </c>
    </row>
    <row r="109" spans="1:6" hidden="1" x14ac:dyDescent="0.25">
      <c r="A109" s="118" t="s">
        <v>55</v>
      </c>
      <c r="B109" s="110" t="s">
        <v>43</v>
      </c>
      <c r="C109" s="104" t="s">
        <v>774</v>
      </c>
      <c r="D109" s="111">
        <v>0.2276</v>
      </c>
      <c r="E109" s="32">
        <f>IF(Recherche!$E$3='Base poids'!A109,1,0)</f>
        <v>0</v>
      </c>
      <c r="F109" s="32">
        <f>IF(E109=0,0,SUM($E$2:E109))</f>
        <v>0</v>
      </c>
    </row>
    <row r="110" spans="1:6" hidden="1" x14ac:dyDescent="0.25">
      <c r="A110" s="118" t="s">
        <v>55</v>
      </c>
      <c r="B110" s="104" t="s">
        <v>37</v>
      </c>
      <c r="C110" s="104" t="s">
        <v>724</v>
      </c>
      <c r="D110" s="109">
        <v>0.16750000000000001</v>
      </c>
      <c r="E110" s="32">
        <f>IF(Recherche!$E$3='Base poids'!A110,1,0)</f>
        <v>0</v>
      </c>
      <c r="F110" s="32">
        <f>IF(E110=0,0,SUM($E$2:E110))</f>
        <v>0</v>
      </c>
    </row>
    <row r="111" spans="1:6" hidden="1" x14ac:dyDescent="0.25">
      <c r="A111" s="118" t="s">
        <v>55</v>
      </c>
      <c r="B111" s="110" t="s">
        <v>31</v>
      </c>
      <c r="C111" s="104" t="s">
        <v>4072</v>
      </c>
      <c r="D111" s="109">
        <v>0.15290000000000001</v>
      </c>
      <c r="E111" s="32">
        <f>IF(Recherche!$E$3='Base poids'!A111,1,0)</f>
        <v>0</v>
      </c>
      <c r="F111" s="32">
        <f>IF(E111=0,0,SUM($E$2:E111))</f>
        <v>0</v>
      </c>
    </row>
    <row r="112" spans="1:6" hidden="1" x14ac:dyDescent="0.25">
      <c r="A112" s="118" t="s">
        <v>55</v>
      </c>
      <c r="B112" s="110" t="s">
        <v>29</v>
      </c>
      <c r="C112" s="104" t="s">
        <v>5766</v>
      </c>
      <c r="D112" s="109">
        <v>0.12809999999999999</v>
      </c>
      <c r="E112" s="32">
        <f>IF(Recherche!$E$3='Base poids'!A112,1,0)</f>
        <v>0</v>
      </c>
      <c r="F112" s="32">
        <f>IF(E112=0,0,SUM($E$2:E112))</f>
        <v>0</v>
      </c>
    </row>
    <row r="113" spans="1:6" hidden="1" x14ac:dyDescent="0.25">
      <c r="A113" s="118" t="s">
        <v>286</v>
      </c>
      <c r="B113" s="110" t="s">
        <v>29</v>
      </c>
      <c r="C113" s="104" t="s">
        <v>5714</v>
      </c>
      <c r="D113" s="109">
        <v>0.26860000000000001</v>
      </c>
      <c r="E113" s="32">
        <f>IF(Recherche!$E$3='Base poids'!A113,1,0)</f>
        <v>0</v>
      </c>
      <c r="F113" s="32">
        <f>IF(E113=0,0,SUM($E$2:E113))</f>
        <v>0</v>
      </c>
    </row>
    <row r="114" spans="1:6" hidden="1" x14ac:dyDescent="0.25">
      <c r="A114" s="118" t="s">
        <v>286</v>
      </c>
      <c r="B114" s="104" t="s">
        <v>37</v>
      </c>
      <c r="C114" s="104" t="s">
        <v>731</v>
      </c>
      <c r="D114" s="109">
        <v>0.2661</v>
      </c>
      <c r="E114" s="32">
        <f>IF(Recherche!$E$3='Base poids'!A114,1,0)</f>
        <v>0</v>
      </c>
      <c r="F114" s="32">
        <f>IF(E114=0,0,SUM($E$2:E114))</f>
        <v>0</v>
      </c>
    </row>
    <row r="115" spans="1:6" hidden="1" x14ac:dyDescent="0.25">
      <c r="A115" s="118" t="s">
        <v>286</v>
      </c>
      <c r="B115" s="110" t="s">
        <v>17</v>
      </c>
      <c r="C115" s="104" t="s">
        <v>3350</v>
      </c>
      <c r="D115" s="109">
        <v>0.13389999999999999</v>
      </c>
      <c r="E115" s="32">
        <f>IF(Recherche!$E$3='Base poids'!A115,1,0)</f>
        <v>0</v>
      </c>
      <c r="F115" s="32">
        <f>IF(E115=0,0,SUM($E$2:E115))</f>
        <v>0</v>
      </c>
    </row>
    <row r="116" spans="1:6" hidden="1" x14ac:dyDescent="0.25">
      <c r="A116" s="118" t="s">
        <v>286</v>
      </c>
      <c r="B116" s="110" t="s">
        <v>39</v>
      </c>
      <c r="C116" s="104" t="s">
        <v>787</v>
      </c>
      <c r="D116" s="109">
        <v>0.12889999999999999</v>
      </c>
      <c r="E116" s="32">
        <f>IF(Recherche!$E$3='Base poids'!A116,1,0)</f>
        <v>0</v>
      </c>
      <c r="F116" s="32">
        <f>IF(E116=0,0,SUM($E$2:E116))</f>
        <v>0</v>
      </c>
    </row>
    <row r="117" spans="1:6" hidden="1" x14ac:dyDescent="0.25">
      <c r="A117" s="118" t="s">
        <v>286</v>
      </c>
      <c r="B117" s="110" t="s">
        <v>31</v>
      </c>
      <c r="C117" s="104" t="s">
        <v>4080</v>
      </c>
      <c r="D117" s="109">
        <v>0.11799999999999999</v>
      </c>
      <c r="E117" s="32">
        <f>IF(Recherche!$E$3='Base poids'!A117,1,0)</f>
        <v>0</v>
      </c>
      <c r="F117" s="32">
        <f>IF(E117=0,0,SUM($E$2:E117))</f>
        <v>0</v>
      </c>
    </row>
    <row r="118" spans="1:6" hidden="1" x14ac:dyDescent="0.25">
      <c r="A118" s="118" t="s">
        <v>286</v>
      </c>
      <c r="B118" s="110" t="s">
        <v>43</v>
      </c>
      <c r="C118" s="104" t="s">
        <v>774</v>
      </c>
      <c r="D118" s="109">
        <v>8.4500000000000006E-2</v>
      </c>
      <c r="E118" s="32">
        <f>IF(Recherche!$E$3='Base poids'!A118,1,0)</f>
        <v>0</v>
      </c>
      <c r="F118" s="32">
        <f>IF(E118=0,0,SUM($E$2:E118))</f>
        <v>0</v>
      </c>
    </row>
    <row r="119" spans="1:6" hidden="1" x14ac:dyDescent="0.25">
      <c r="A119" s="118" t="s">
        <v>74</v>
      </c>
      <c r="B119" s="110" t="s">
        <v>31</v>
      </c>
      <c r="C119" s="104" t="s">
        <v>4076</v>
      </c>
      <c r="D119" s="109">
        <v>0.49149999999999999</v>
      </c>
      <c r="E119" s="32">
        <f>IF(Recherche!$E$3='Base poids'!A119,1,0)</f>
        <v>0</v>
      </c>
      <c r="F119" s="32">
        <f>IF(E119=0,0,SUM($E$2:E119))</f>
        <v>0</v>
      </c>
    </row>
    <row r="120" spans="1:6" hidden="1" x14ac:dyDescent="0.25">
      <c r="A120" s="118" t="s">
        <v>74</v>
      </c>
      <c r="B120" s="104" t="s">
        <v>37</v>
      </c>
      <c r="C120" s="104" t="s">
        <v>725</v>
      </c>
      <c r="D120" s="109">
        <v>0.3014</v>
      </c>
      <c r="E120" s="32">
        <f>IF(Recherche!$E$3='Base poids'!A120,1,0)</f>
        <v>0</v>
      </c>
      <c r="F120" s="32">
        <f>IF(E120=0,0,SUM($E$2:E120))</f>
        <v>0</v>
      </c>
    </row>
    <row r="121" spans="1:6" hidden="1" x14ac:dyDescent="0.25">
      <c r="A121" s="118" t="s">
        <v>74</v>
      </c>
      <c r="B121" s="110" t="s">
        <v>43</v>
      </c>
      <c r="C121" s="104" t="s">
        <v>778</v>
      </c>
      <c r="D121" s="109">
        <v>0.15559999999999999</v>
      </c>
      <c r="E121" s="32">
        <f>IF(Recherche!$E$3='Base poids'!A121,1,0)</f>
        <v>0</v>
      </c>
      <c r="F121" s="32">
        <f>IF(E121=0,0,SUM($E$2:E121))</f>
        <v>0</v>
      </c>
    </row>
    <row r="122" spans="1:6" hidden="1" x14ac:dyDescent="0.25">
      <c r="A122" s="118" t="s">
        <v>74</v>
      </c>
      <c r="B122" s="110" t="s">
        <v>29</v>
      </c>
      <c r="C122" s="104" t="s">
        <v>5734</v>
      </c>
      <c r="D122" s="109">
        <v>5.1400000000000001E-2</v>
      </c>
      <c r="E122" s="32">
        <f>IF(Recherche!$E$3='Base poids'!A122,1,0)</f>
        <v>0</v>
      </c>
      <c r="F122" s="32">
        <f>IF(E122=0,0,SUM($E$2:E122))</f>
        <v>0</v>
      </c>
    </row>
    <row r="123" spans="1:6" hidden="1" x14ac:dyDescent="0.25">
      <c r="A123" s="118" t="s">
        <v>380</v>
      </c>
      <c r="B123" s="110" t="s">
        <v>31</v>
      </c>
      <c r="C123" s="104" t="s">
        <v>4077</v>
      </c>
      <c r="D123" s="109">
        <v>0.39200000000000002</v>
      </c>
      <c r="E123" s="32">
        <f>IF(Recherche!$E$3='Base poids'!A123,1,0)</f>
        <v>0</v>
      </c>
      <c r="F123" s="32">
        <f>IF(E123=0,0,SUM($E$2:E123))</f>
        <v>0</v>
      </c>
    </row>
    <row r="124" spans="1:6" hidden="1" x14ac:dyDescent="0.25">
      <c r="A124" s="118" t="s">
        <v>380</v>
      </c>
      <c r="B124" s="104" t="s">
        <v>37</v>
      </c>
      <c r="C124" s="104" t="s">
        <v>729</v>
      </c>
      <c r="D124" s="109">
        <v>0.26590000000000003</v>
      </c>
      <c r="E124" s="32">
        <f>IF(Recherche!$E$3='Base poids'!A124,1,0)</f>
        <v>0</v>
      </c>
      <c r="F124" s="32">
        <f>IF(E124=0,0,SUM($E$2:E124))</f>
        <v>0</v>
      </c>
    </row>
    <row r="125" spans="1:6" hidden="1" x14ac:dyDescent="0.25">
      <c r="A125" s="118" t="s">
        <v>380</v>
      </c>
      <c r="B125" s="110" t="s">
        <v>29</v>
      </c>
      <c r="C125" s="104" t="s">
        <v>5810</v>
      </c>
      <c r="D125" s="109">
        <v>0.17810000000000001</v>
      </c>
      <c r="E125" s="32">
        <f>IF(Recherche!$E$3='Base poids'!A125,1,0)</f>
        <v>0</v>
      </c>
      <c r="F125" s="32">
        <f>IF(E125=0,0,SUM($E$2:E125))</f>
        <v>0</v>
      </c>
    </row>
    <row r="126" spans="1:6" hidden="1" x14ac:dyDescent="0.25">
      <c r="A126" s="118" t="s">
        <v>380</v>
      </c>
      <c r="B126" s="110" t="s">
        <v>43</v>
      </c>
      <c r="C126" s="104" t="s">
        <v>781</v>
      </c>
      <c r="D126" s="109">
        <v>0.16400000000000001</v>
      </c>
      <c r="E126" s="32">
        <f>IF(Recherche!$E$3='Base poids'!A126,1,0)</f>
        <v>0</v>
      </c>
      <c r="F126" s="32">
        <f>IF(E126=0,0,SUM($E$2:E126))</f>
        <v>0</v>
      </c>
    </row>
    <row r="127" spans="1:6" hidden="1" x14ac:dyDescent="0.25">
      <c r="A127" s="118" t="s">
        <v>427</v>
      </c>
      <c r="B127" s="104" t="s">
        <v>37</v>
      </c>
      <c r="C127" s="104" t="s">
        <v>724</v>
      </c>
      <c r="D127" s="109">
        <v>0.51170000000000004</v>
      </c>
      <c r="E127" s="32">
        <f>IF(Recherche!$E$3='Base poids'!A127,1,0)</f>
        <v>0</v>
      </c>
      <c r="F127" s="32">
        <f>IF(E127=0,0,SUM($E$2:E127))</f>
        <v>0</v>
      </c>
    </row>
    <row r="128" spans="1:6" hidden="1" x14ac:dyDescent="0.25">
      <c r="A128" s="118" t="s">
        <v>427</v>
      </c>
      <c r="B128" s="110" t="s">
        <v>31</v>
      </c>
      <c r="C128" s="104" t="s">
        <v>4072</v>
      </c>
      <c r="D128" s="109">
        <v>0.20599999999999999</v>
      </c>
      <c r="E128" s="32">
        <f>IF(Recherche!$E$3='Base poids'!A128,1,0)</f>
        <v>0</v>
      </c>
      <c r="F128" s="32">
        <f>IF(E128=0,0,SUM($E$2:E128))</f>
        <v>0</v>
      </c>
    </row>
    <row r="129" spans="1:6" hidden="1" x14ac:dyDescent="0.25">
      <c r="A129" s="118" t="s">
        <v>427</v>
      </c>
      <c r="B129" s="110" t="s">
        <v>43</v>
      </c>
      <c r="C129" s="104" t="s">
        <v>774</v>
      </c>
      <c r="D129" s="109">
        <v>0.19670000000000001</v>
      </c>
      <c r="E129" s="32">
        <f>IF(Recherche!$E$3='Base poids'!A129,1,0)</f>
        <v>0</v>
      </c>
      <c r="F129" s="32">
        <f>IF(E129=0,0,SUM($E$2:E129))</f>
        <v>0</v>
      </c>
    </row>
    <row r="130" spans="1:6" hidden="1" x14ac:dyDescent="0.25">
      <c r="A130" s="118" t="s">
        <v>427</v>
      </c>
      <c r="B130" s="110" t="s">
        <v>29</v>
      </c>
      <c r="C130" s="104" t="s">
        <v>5766</v>
      </c>
      <c r="D130" s="109">
        <v>8.5599999999999996E-2</v>
      </c>
      <c r="E130" s="32">
        <f>IF(Recherche!$E$3='Base poids'!A130,1,0)</f>
        <v>0</v>
      </c>
      <c r="F130" s="32">
        <f>IF(E130=0,0,SUM($E$2:E130))</f>
        <v>0</v>
      </c>
    </row>
    <row r="131" spans="1:6" hidden="1" x14ac:dyDescent="0.25">
      <c r="A131" s="118" t="s">
        <v>288</v>
      </c>
      <c r="B131" s="110" t="s">
        <v>31</v>
      </c>
      <c r="C131" s="104" t="s">
        <v>4068</v>
      </c>
      <c r="D131" s="109">
        <v>0.3412</v>
      </c>
      <c r="E131" s="32">
        <f>IF(Recherche!$E$3='Base poids'!A131,1,0)</f>
        <v>0</v>
      </c>
      <c r="F131" s="32">
        <f>IF(E131=0,0,SUM($E$2:E131))</f>
        <v>0</v>
      </c>
    </row>
    <row r="132" spans="1:6" hidden="1" x14ac:dyDescent="0.25">
      <c r="A132" s="118" t="s">
        <v>288</v>
      </c>
      <c r="B132" s="110" t="s">
        <v>25</v>
      </c>
      <c r="C132" s="104" t="s">
        <v>789</v>
      </c>
      <c r="D132" s="109">
        <v>0.25080000000000002</v>
      </c>
      <c r="E132" s="32">
        <f>IF(Recherche!$E$3='Base poids'!A132,1,0)</f>
        <v>0</v>
      </c>
      <c r="F132" s="32">
        <f>IF(E132=0,0,SUM($E$2:E132))</f>
        <v>0</v>
      </c>
    </row>
    <row r="133" spans="1:6" hidden="1" x14ac:dyDescent="0.25">
      <c r="A133" s="118" t="s">
        <v>288</v>
      </c>
      <c r="B133" s="110" t="s">
        <v>43</v>
      </c>
      <c r="C133" s="104" t="s">
        <v>784</v>
      </c>
      <c r="D133" s="109">
        <v>0.20569999999999999</v>
      </c>
      <c r="E133" s="32">
        <f>IF(Recherche!$E$3='Base poids'!A133,1,0)</f>
        <v>0</v>
      </c>
      <c r="F133" s="32">
        <f>IF(E133=0,0,SUM($E$2:E133))</f>
        <v>0</v>
      </c>
    </row>
    <row r="134" spans="1:6" hidden="1" x14ac:dyDescent="0.25">
      <c r="A134" s="118" t="s">
        <v>288</v>
      </c>
      <c r="B134" s="104" t="s">
        <v>37</v>
      </c>
      <c r="C134" s="104" t="s">
        <v>723</v>
      </c>
      <c r="D134" s="109">
        <v>0.20230000000000001</v>
      </c>
      <c r="E134" s="32">
        <f>IF(Recherche!$E$3='Base poids'!A134,1,0)</f>
        <v>0</v>
      </c>
      <c r="F134" s="32">
        <f>IF(E134=0,0,SUM($E$2:E134))</f>
        <v>0</v>
      </c>
    </row>
    <row r="135" spans="1:6" hidden="1" x14ac:dyDescent="0.25">
      <c r="A135" s="118" t="s">
        <v>290</v>
      </c>
      <c r="B135" s="110" t="s">
        <v>31</v>
      </c>
      <c r="C135" s="104" t="s">
        <v>4074</v>
      </c>
      <c r="D135" s="109">
        <v>0.43730000000000002</v>
      </c>
      <c r="E135" s="32">
        <f>IF(Recherche!$E$3='Base poids'!A135,1,0)</f>
        <v>0</v>
      </c>
      <c r="F135" s="32">
        <f>IF(E135=0,0,SUM($E$2:E135))</f>
        <v>0</v>
      </c>
    </row>
    <row r="136" spans="1:6" hidden="1" x14ac:dyDescent="0.25">
      <c r="A136" s="118" t="s">
        <v>290</v>
      </c>
      <c r="B136" s="104" t="s">
        <v>37</v>
      </c>
      <c r="C136" s="104" t="s">
        <v>726</v>
      </c>
      <c r="D136" s="109">
        <v>0.2266</v>
      </c>
      <c r="E136" s="32">
        <f>IF(Recherche!$E$3='Base poids'!A136,1,0)</f>
        <v>0</v>
      </c>
      <c r="F136" s="32">
        <f>IF(E136=0,0,SUM($E$2:E136))</f>
        <v>0</v>
      </c>
    </row>
    <row r="137" spans="1:6" hidden="1" x14ac:dyDescent="0.25">
      <c r="A137" s="118" t="s">
        <v>290</v>
      </c>
      <c r="B137" s="110" t="s">
        <v>39</v>
      </c>
      <c r="C137" s="104" t="s">
        <v>777</v>
      </c>
      <c r="D137" s="109">
        <v>0.15060000000000001</v>
      </c>
      <c r="E137" s="32">
        <f>IF(Recherche!$E$3='Base poids'!A137,1,0)</f>
        <v>0</v>
      </c>
      <c r="F137" s="32">
        <f>IF(E137=0,0,SUM($E$2:E137))</f>
        <v>0</v>
      </c>
    </row>
    <row r="138" spans="1:6" hidden="1" x14ac:dyDescent="0.25">
      <c r="A138" s="118" t="s">
        <v>290</v>
      </c>
      <c r="B138" s="110" t="s">
        <v>43</v>
      </c>
      <c r="C138" s="104" t="s">
        <v>776</v>
      </c>
      <c r="D138" s="109">
        <v>0.1206</v>
      </c>
      <c r="E138" s="32">
        <f>IF(Recherche!$E$3='Base poids'!A138,1,0)</f>
        <v>0</v>
      </c>
      <c r="F138" s="32">
        <f>IF(E138=0,0,SUM($E$2:E138))</f>
        <v>0</v>
      </c>
    </row>
    <row r="139" spans="1:6" hidden="1" x14ac:dyDescent="0.25">
      <c r="A139" s="118" t="s">
        <v>290</v>
      </c>
      <c r="B139" s="110" t="s">
        <v>29</v>
      </c>
      <c r="C139" s="104" t="s">
        <v>5745</v>
      </c>
      <c r="D139" s="109">
        <v>6.4799999999999996E-2</v>
      </c>
      <c r="E139" s="32">
        <f>IF(Recherche!$E$3='Base poids'!A139,1,0)</f>
        <v>0</v>
      </c>
      <c r="F139" s="32">
        <f>IF(E139=0,0,SUM($E$2:E139))</f>
        <v>0</v>
      </c>
    </row>
    <row r="140" spans="1:6" hidden="1" x14ac:dyDescent="0.25">
      <c r="A140" s="118" t="s">
        <v>190</v>
      </c>
      <c r="B140" s="104" t="s">
        <v>37</v>
      </c>
      <c r="C140" s="104" t="s">
        <v>724</v>
      </c>
      <c r="D140" s="109">
        <v>0.32290000000000002</v>
      </c>
      <c r="E140" s="32">
        <f>IF(Recherche!$E$3='Base poids'!A140,1,0)</f>
        <v>0</v>
      </c>
      <c r="F140" s="32">
        <f>IF(E140=0,0,SUM($E$2:E140))</f>
        <v>0</v>
      </c>
    </row>
    <row r="141" spans="1:6" hidden="1" x14ac:dyDescent="0.25">
      <c r="A141" s="118" t="s">
        <v>190</v>
      </c>
      <c r="B141" s="110" t="s">
        <v>31</v>
      </c>
      <c r="C141" s="104" t="s">
        <v>4072</v>
      </c>
      <c r="D141" s="109">
        <v>0.26369999999999999</v>
      </c>
      <c r="E141" s="32">
        <f>IF(Recherche!$E$3='Base poids'!A141,1,0)</f>
        <v>0</v>
      </c>
      <c r="F141" s="32">
        <f>IF(E141=0,0,SUM($E$2:E141))</f>
        <v>0</v>
      </c>
    </row>
    <row r="142" spans="1:6" hidden="1" x14ac:dyDescent="0.25">
      <c r="A142" s="118" t="s">
        <v>190</v>
      </c>
      <c r="B142" s="110" t="s">
        <v>39</v>
      </c>
      <c r="C142" s="104" t="s">
        <v>775</v>
      </c>
      <c r="D142" s="109">
        <v>0.16200000000000001</v>
      </c>
      <c r="E142" s="32">
        <f>IF(Recherche!$E$3='Base poids'!A142,1,0)</f>
        <v>0</v>
      </c>
      <c r="F142" s="32">
        <f>IF(E142=0,0,SUM($E$2:E142))</f>
        <v>0</v>
      </c>
    </row>
    <row r="143" spans="1:6" hidden="1" x14ac:dyDescent="0.25">
      <c r="A143" s="118" t="s">
        <v>190</v>
      </c>
      <c r="B143" s="110" t="s">
        <v>43</v>
      </c>
      <c r="C143" s="104" t="s">
        <v>774</v>
      </c>
      <c r="D143" s="109">
        <v>0.13469999999999999</v>
      </c>
      <c r="E143" s="32">
        <f>IF(Recherche!$E$3='Base poids'!A143,1,0)</f>
        <v>0</v>
      </c>
      <c r="F143" s="32">
        <f>IF(E143=0,0,SUM($E$2:E143))</f>
        <v>0</v>
      </c>
    </row>
    <row r="144" spans="1:6" hidden="1" x14ac:dyDescent="0.25">
      <c r="A144" s="118" t="s">
        <v>190</v>
      </c>
      <c r="B144" s="110" t="s">
        <v>29</v>
      </c>
      <c r="C144" s="104" t="s">
        <v>5766</v>
      </c>
      <c r="D144" s="109">
        <v>0.1167</v>
      </c>
      <c r="E144" s="32">
        <f>IF(Recherche!$E$3='Base poids'!A144,1,0)</f>
        <v>0</v>
      </c>
      <c r="F144" s="32">
        <f>IF(E144=0,0,SUM($E$2:E144))</f>
        <v>0</v>
      </c>
    </row>
    <row r="145" spans="1:6" hidden="1" x14ac:dyDescent="0.25">
      <c r="A145" s="118" t="s">
        <v>4654</v>
      </c>
      <c r="B145" s="110" t="s">
        <v>31</v>
      </c>
      <c r="C145" s="104" t="s">
        <v>4263</v>
      </c>
      <c r="D145" s="109">
        <v>0.55640000000000001</v>
      </c>
      <c r="E145" s="32">
        <f>IF(Recherche!$E$3='Base poids'!A145,1,0)</f>
        <v>0</v>
      </c>
      <c r="F145" s="32">
        <f>IF(E145=0,0,SUM($E$2:E145))</f>
        <v>0</v>
      </c>
    </row>
    <row r="146" spans="1:6" hidden="1" x14ac:dyDescent="0.25">
      <c r="A146" s="118" t="s">
        <v>4654</v>
      </c>
      <c r="B146" s="104" t="s">
        <v>37</v>
      </c>
      <c r="C146" s="104" t="s">
        <v>727</v>
      </c>
      <c r="D146" s="109">
        <v>0.44359999999999999</v>
      </c>
      <c r="E146" s="32">
        <f>IF(Recherche!$E$3='Base poids'!A146,1,0)</f>
        <v>0</v>
      </c>
      <c r="F146" s="32">
        <f>IF(E146=0,0,SUM($E$2:E146))</f>
        <v>0</v>
      </c>
    </row>
    <row r="147" spans="1:6" hidden="1" x14ac:dyDescent="0.25">
      <c r="A147" s="118" t="s">
        <v>292</v>
      </c>
      <c r="B147" s="104" t="s">
        <v>37</v>
      </c>
      <c r="C147" s="104" t="s">
        <v>726</v>
      </c>
      <c r="D147" s="109">
        <v>0.34470000000000001</v>
      </c>
      <c r="E147" s="32">
        <f>IF(Recherche!$E$3='Base poids'!A147,1,0)</f>
        <v>0</v>
      </c>
      <c r="F147" s="32">
        <f>IF(E147=0,0,SUM($E$2:E147))</f>
        <v>0</v>
      </c>
    </row>
    <row r="148" spans="1:6" hidden="1" x14ac:dyDescent="0.25">
      <c r="A148" s="118" t="s">
        <v>292</v>
      </c>
      <c r="B148" s="110" t="s">
        <v>17</v>
      </c>
      <c r="C148" s="104" t="s">
        <v>3350</v>
      </c>
      <c r="D148" s="109">
        <v>0.25879999999999997</v>
      </c>
      <c r="E148" s="32">
        <f>IF(Recherche!$E$3='Base poids'!A148,1,0)</f>
        <v>0</v>
      </c>
      <c r="F148" s="32">
        <f>IF(E148=0,0,SUM($E$2:E148))</f>
        <v>0</v>
      </c>
    </row>
    <row r="149" spans="1:6" hidden="1" x14ac:dyDescent="0.25">
      <c r="A149" s="118" t="s">
        <v>292</v>
      </c>
      <c r="B149" s="110" t="s">
        <v>31</v>
      </c>
      <c r="C149" s="104" t="s">
        <v>4074</v>
      </c>
      <c r="D149" s="109">
        <v>0.2051</v>
      </c>
      <c r="E149" s="32">
        <f>IF(Recherche!$E$3='Base poids'!A149,1,0)</f>
        <v>0</v>
      </c>
      <c r="F149" s="32">
        <f>IF(E149=0,0,SUM($E$2:E149))</f>
        <v>0</v>
      </c>
    </row>
    <row r="150" spans="1:6" hidden="1" x14ac:dyDescent="0.25">
      <c r="A150" s="118" t="s">
        <v>292</v>
      </c>
      <c r="B150" s="110" t="s">
        <v>43</v>
      </c>
      <c r="C150" s="104" t="s">
        <v>776</v>
      </c>
      <c r="D150" s="109">
        <v>0.14760000000000001</v>
      </c>
      <c r="E150" s="32">
        <f>IF(Recherche!$E$3='Base poids'!A150,1,0)</f>
        <v>0</v>
      </c>
      <c r="F150" s="32">
        <f>IF(E150=0,0,SUM($E$2:E150))</f>
        <v>0</v>
      </c>
    </row>
    <row r="151" spans="1:6" hidden="1" x14ac:dyDescent="0.25">
      <c r="A151" s="118" t="s">
        <v>292</v>
      </c>
      <c r="B151" s="110" t="s">
        <v>29</v>
      </c>
      <c r="C151" s="104" t="s">
        <v>5745</v>
      </c>
      <c r="D151" s="109">
        <v>4.3700000000000003E-2</v>
      </c>
      <c r="E151" s="32">
        <f>IF(Recherche!$E$3='Base poids'!A151,1,0)</f>
        <v>0</v>
      </c>
      <c r="F151" s="32">
        <f>IF(E151=0,0,SUM($E$2:E151))</f>
        <v>0</v>
      </c>
    </row>
    <row r="152" spans="1:6" hidden="1" x14ac:dyDescent="0.25">
      <c r="A152" s="118" t="s">
        <v>294</v>
      </c>
      <c r="B152" s="110" t="s">
        <v>31</v>
      </c>
      <c r="C152" s="104" t="s">
        <v>4081</v>
      </c>
      <c r="D152" s="109">
        <v>0.43719999999999998</v>
      </c>
      <c r="E152" s="32">
        <f>IF(Recherche!$E$3='Base poids'!A152,1,0)</f>
        <v>0</v>
      </c>
      <c r="F152" s="32">
        <f>IF(E152=0,0,SUM($E$2:E152))</f>
        <v>0</v>
      </c>
    </row>
    <row r="153" spans="1:6" hidden="1" x14ac:dyDescent="0.25">
      <c r="A153" s="118" t="s">
        <v>294</v>
      </c>
      <c r="B153" s="104" t="s">
        <v>37</v>
      </c>
      <c r="C153" s="104" t="s">
        <v>725</v>
      </c>
      <c r="D153" s="109">
        <v>0.2316</v>
      </c>
      <c r="E153" s="32">
        <f>IF(Recherche!$E$3='Base poids'!A153,1,0)</f>
        <v>0</v>
      </c>
      <c r="F153" s="32">
        <f>IF(E153=0,0,SUM($E$2:E153))</f>
        <v>0</v>
      </c>
    </row>
    <row r="154" spans="1:6" hidden="1" x14ac:dyDescent="0.25">
      <c r="A154" s="118" t="s">
        <v>294</v>
      </c>
      <c r="B154" s="110" t="s">
        <v>29</v>
      </c>
      <c r="C154" s="104" t="s">
        <v>5789</v>
      </c>
      <c r="D154" s="109">
        <v>0.1452</v>
      </c>
      <c r="E154" s="32">
        <f>IF(Recherche!$E$3='Base poids'!A154,1,0)</f>
        <v>0</v>
      </c>
      <c r="F154" s="32">
        <f>IF(E154=0,0,SUM($E$2:E154))</f>
        <v>0</v>
      </c>
    </row>
    <row r="155" spans="1:6" hidden="1" x14ac:dyDescent="0.25">
      <c r="A155" s="118" t="s">
        <v>294</v>
      </c>
      <c r="B155" s="110" t="s">
        <v>17</v>
      </c>
      <c r="C155" s="104" t="s">
        <v>3350</v>
      </c>
      <c r="D155" s="109">
        <v>9.7900000000000001E-2</v>
      </c>
      <c r="E155" s="32">
        <f>IF(Recherche!$E$3='Base poids'!A155,1,0)</f>
        <v>0</v>
      </c>
      <c r="F155" s="32">
        <f>IF(E155=0,0,SUM($E$2:E155))</f>
        <v>0</v>
      </c>
    </row>
    <row r="156" spans="1:6" hidden="1" x14ac:dyDescent="0.25">
      <c r="A156" s="118" t="s">
        <v>294</v>
      </c>
      <c r="B156" s="110" t="s">
        <v>43</v>
      </c>
      <c r="C156" s="104" t="s">
        <v>771</v>
      </c>
      <c r="D156" s="109">
        <v>8.7999999999999995E-2</v>
      </c>
      <c r="E156" s="32">
        <f>IF(Recherche!$E$3='Base poids'!A156,1,0)</f>
        <v>0</v>
      </c>
      <c r="F156" s="32">
        <f>IF(E156=0,0,SUM($E$2:E156))</f>
        <v>0</v>
      </c>
    </row>
    <row r="157" spans="1:6" hidden="1" x14ac:dyDescent="0.25">
      <c r="A157" s="118" t="s">
        <v>76</v>
      </c>
      <c r="B157" s="104" t="s">
        <v>37</v>
      </c>
      <c r="C157" s="104" t="s">
        <v>724</v>
      </c>
      <c r="D157" s="109">
        <v>0.2707</v>
      </c>
      <c r="E157" s="32">
        <f>IF(Recherche!$E$3='Base poids'!A157,1,0)</f>
        <v>0</v>
      </c>
      <c r="F157" s="32">
        <f>IF(E157=0,0,SUM($E$2:E157))</f>
        <v>0</v>
      </c>
    </row>
    <row r="158" spans="1:6" hidden="1" x14ac:dyDescent="0.25">
      <c r="A158" s="118" t="s">
        <v>76</v>
      </c>
      <c r="B158" s="110" t="s">
        <v>39</v>
      </c>
      <c r="C158" s="104" t="s">
        <v>775</v>
      </c>
      <c r="D158" s="109">
        <v>0.25469999999999998</v>
      </c>
      <c r="E158" s="32">
        <f>IF(Recherche!$E$3='Base poids'!A158,1,0)</f>
        <v>0</v>
      </c>
      <c r="F158" s="32">
        <f>IF(E158=0,0,SUM($E$2:E158))</f>
        <v>0</v>
      </c>
    </row>
    <row r="159" spans="1:6" hidden="1" x14ac:dyDescent="0.25">
      <c r="A159" s="118" t="s">
        <v>76</v>
      </c>
      <c r="B159" s="110" t="s">
        <v>31</v>
      </c>
      <c r="C159" s="104" t="s">
        <v>4072</v>
      </c>
      <c r="D159" s="109">
        <v>0.20880000000000001</v>
      </c>
      <c r="E159" s="32">
        <f>IF(Recherche!$E$3='Base poids'!A159,1,0)</f>
        <v>0</v>
      </c>
      <c r="F159" s="32">
        <f>IF(E159=0,0,SUM($E$2:E159))</f>
        <v>0</v>
      </c>
    </row>
    <row r="160" spans="1:6" hidden="1" x14ac:dyDescent="0.25">
      <c r="A160" s="118" t="s">
        <v>76</v>
      </c>
      <c r="B160" s="110" t="s">
        <v>17</v>
      </c>
      <c r="C160" s="104" t="s">
        <v>3350</v>
      </c>
      <c r="D160" s="109">
        <v>0.1094</v>
      </c>
      <c r="E160" s="32">
        <f>IF(Recherche!$E$3='Base poids'!A160,1,0)</f>
        <v>0</v>
      </c>
      <c r="F160" s="32">
        <f>IF(E160=0,0,SUM($E$2:E160))</f>
        <v>0</v>
      </c>
    </row>
    <row r="161" spans="1:6" hidden="1" x14ac:dyDescent="0.25">
      <c r="A161" s="118" t="s">
        <v>76</v>
      </c>
      <c r="B161" s="110" t="s">
        <v>43</v>
      </c>
      <c r="C161" s="104" t="s">
        <v>774</v>
      </c>
      <c r="D161" s="109">
        <v>8.9899999999999994E-2</v>
      </c>
      <c r="E161" s="32">
        <f>IF(Recherche!$E$3='Base poids'!A161,1,0)</f>
        <v>0</v>
      </c>
      <c r="F161" s="32">
        <f>IF(E161=0,0,SUM($E$2:E161))</f>
        <v>0</v>
      </c>
    </row>
    <row r="162" spans="1:6" hidden="1" x14ac:dyDescent="0.25">
      <c r="A162" s="118" t="s">
        <v>76</v>
      </c>
      <c r="B162" s="110" t="s">
        <v>29</v>
      </c>
      <c r="C162" s="104" t="s">
        <v>5766</v>
      </c>
      <c r="D162" s="109">
        <v>6.6600000000000006E-2</v>
      </c>
      <c r="E162" s="32">
        <f>IF(Recherche!$E$3='Base poids'!A162,1,0)</f>
        <v>0</v>
      </c>
      <c r="F162" s="32">
        <f>IF(E162=0,0,SUM($E$2:E162))</f>
        <v>0</v>
      </c>
    </row>
    <row r="163" spans="1:6" hidden="1" x14ac:dyDescent="0.25">
      <c r="A163" s="118" t="s">
        <v>432</v>
      </c>
      <c r="B163" s="104" t="s">
        <v>37</v>
      </c>
      <c r="C163" s="104" t="s">
        <v>726</v>
      </c>
      <c r="D163" s="109">
        <v>0.27350000000000002</v>
      </c>
      <c r="E163" s="32">
        <f>IF(Recherche!$E$3='Base poids'!A163,1,0)</f>
        <v>0</v>
      </c>
      <c r="F163" s="32">
        <f>IF(E163=0,0,SUM($E$2:E163))</f>
        <v>0</v>
      </c>
    </row>
    <row r="164" spans="1:6" hidden="1" x14ac:dyDescent="0.25">
      <c r="A164" s="118" t="s">
        <v>432</v>
      </c>
      <c r="B164" s="110" t="s">
        <v>31</v>
      </c>
      <c r="C164" s="104" t="s">
        <v>4074</v>
      </c>
      <c r="D164" s="109">
        <v>0.23619999999999999</v>
      </c>
      <c r="E164" s="32">
        <f>IF(Recherche!$E$3='Base poids'!A164,1,0)</f>
        <v>0</v>
      </c>
      <c r="F164" s="32">
        <f>IF(E164=0,0,SUM($E$2:E164))</f>
        <v>0</v>
      </c>
    </row>
    <row r="165" spans="1:6" hidden="1" x14ac:dyDescent="0.25">
      <c r="A165" s="118" t="s">
        <v>432</v>
      </c>
      <c r="B165" s="110" t="s">
        <v>39</v>
      </c>
      <c r="C165" s="104" t="s">
        <v>777</v>
      </c>
      <c r="D165" s="109">
        <v>0.20130000000000001</v>
      </c>
      <c r="E165" s="32">
        <f>IF(Recherche!$E$3='Base poids'!A165,1,0)</f>
        <v>0</v>
      </c>
      <c r="F165" s="32">
        <f>IF(E165=0,0,SUM($E$2:E165))</f>
        <v>0</v>
      </c>
    </row>
    <row r="166" spans="1:6" hidden="1" x14ac:dyDescent="0.25">
      <c r="A166" s="118" t="s">
        <v>432</v>
      </c>
      <c r="B166" s="110" t="s">
        <v>43</v>
      </c>
      <c r="C166" s="104" t="s">
        <v>776</v>
      </c>
      <c r="D166" s="109">
        <v>0.1807</v>
      </c>
      <c r="E166" s="32">
        <f>IF(Recherche!$E$3='Base poids'!A166,1,0)</f>
        <v>0</v>
      </c>
      <c r="F166" s="32">
        <f>IF(E166=0,0,SUM($E$2:E166))</f>
        <v>0</v>
      </c>
    </row>
    <row r="167" spans="1:6" hidden="1" x14ac:dyDescent="0.25">
      <c r="A167" s="118" t="s">
        <v>432</v>
      </c>
      <c r="B167" s="110" t="s">
        <v>29</v>
      </c>
      <c r="C167" s="104" t="s">
        <v>5745</v>
      </c>
      <c r="D167" s="109">
        <v>0.10829999999999999</v>
      </c>
      <c r="E167" s="32">
        <f>IF(Recherche!$E$3='Base poids'!A167,1,0)</f>
        <v>0</v>
      </c>
      <c r="F167" s="32">
        <f>IF(E167=0,0,SUM($E$2:E167))</f>
        <v>0</v>
      </c>
    </row>
    <row r="168" spans="1:6" hidden="1" x14ac:dyDescent="0.25">
      <c r="A168" s="118" t="s">
        <v>192</v>
      </c>
      <c r="B168" s="110" t="s">
        <v>31</v>
      </c>
      <c r="C168" s="104" t="s">
        <v>4082</v>
      </c>
      <c r="D168" s="109">
        <v>0.70589999999999997</v>
      </c>
      <c r="E168" s="32">
        <f>IF(Recherche!$E$3='Base poids'!A168,1,0)</f>
        <v>0</v>
      </c>
      <c r="F168" s="32">
        <f>IF(E168=0,0,SUM($E$2:E168))</f>
        <v>0</v>
      </c>
    </row>
    <row r="169" spans="1:6" hidden="1" x14ac:dyDescent="0.25">
      <c r="A169" s="118" t="s">
        <v>192</v>
      </c>
      <c r="B169" s="104" t="s">
        <v>37</v>
      </c>
      <c r="C169" s="104" t="s">
        <v>728</v>
      </c>
      <c r="D169" s="109">
        <v>0.14710000000000001</v>
      </c>
      <c r="E169" s="32">
        <f>IF(Recherche!$E$3='Base poids'!A169,1,0)</f>
        <v>0</v>
      </c>
      <c r="F169" s="32">
        <f>IF(E169=0,0,SUM($E$2:E169))</f>
        <v>0</v>
      </c>
    </row>
    <row r="170" spans="1:6" hidden="1" x14ac:dyDescent="0.25">
      <c r="A170" s="118" t="s">
        <v>192</v>
      </c>
      <c r="B170" s="110" t="s">
        <v>43</v>
      </c>
      <c r="C170" s="104" t="s">
        <v>788</v>
      </c>
      <c r="D170" s="109">
        <v>0.14710000000000001</v>
      </c>
      <c r="E170" s="32">
        <f>IF(Recherche!$E$3='Base poids'!A170,1,0)</f>
        <v>0</v>
      </c>
      <c r="F170" s="32">
        <f>IF(E170=0,0,SUM($E$2:E170))</f>
        <v>0</v>
      </c>
    </row>
    <row r="171" spans="1:6" hidden="1" x14ac:dyDescent="0.25">
      <c r="A171" s="118" t="s">
        <v>382</v>
      </c>
      <c r="B171" s="110" t="s">
        <v>39</v>
      </c>
      <c r="C171" s="104" t="s">
        <v>775</v>
      </c>
      <c r="D171" s="109">
        <v>0.2336</v>
      </c>
      <c r="E171" s="32">
        <f>IF(Recherche!$E$3='Base poids'!A171,1,0)</f>
        <v>0</v>
      </c>
      <c r="F171" s="32">
        <f>IF(E171=0,0,SUM($E$2:E171))</f>
        <v>0</v>
      </c>
    </row>
    <row r="172" spans="1:6" hidden="1" x14ac:dyDescent="0.25">
      <c r="A172" s="118" t="s">
        <v>382</v>
      </c>
      <c r="B172" s="104" t="s">
        <v>37</v>
      </c>
      <c r="C172" s="104" t="s">
        <v>724</v>
      </c>
      <c r="D172" s="109">
        <v>0.23180000000000001</v>
      </c>
      <c r="E172" s="32">
        <f>IF(Recherche!$E$3='Base poids'!A172,1,0)</f>
        <v>0</v>
      </c>
      <c r="F172" s="32">
        <f>IF(E172=0,0,SUM($E$2:E172))</f>
        <v>0</v>
      </c>
    </row>
    <row r="173" spans="1:6" hidden="1" x14ac:dyDescent="0.25">
      <c r="A173" s="118" t="s">
        <v>382</v>
      </c>
      <c r="B173" s="110" t="s">
        <v>31</v>
      </c>
      <c r="C173" s="104" t="s">
        <v>4072</v>
      </c>
      <c r="D173" s="109">
        <v>0.18970000000000001</v>
      </c>
      <c r="E173" s="32">
        <f>IF(Recherche!$E$3='Base poids'!A173,1,0)</f>
        <v>0</v>
      </c>
      <c r="F173" s="32">
        <f>IF(E173=0,0,SUM($E$2:E173))</f>
        <v>0</v>
      </c>
    </row>
    <row r="174" spans="1:6" hidden="1" x14ac:dyDescent="0.25">
      <c r="A174" s="118" t="s">
        <v>382</v>
      </c>
      <c r="B174" s="110" t="s">
        <v>43</v>
      </c>
      <c r="C174" s="104" t="s">
        <v>774</v>
      </c>
      <c r="D174" s="109">
        <v>0.17849999999999999</v>
      </c>
      <c r="E174" s="32">
        <f>IF(Recherche!$E$3='Base poids'!A174,1,0)</f>
        <v>0</v>
      </c>
      <c r="F174" s="32">
        <f>IF(E174=0,0,SUM($E$2:E174))</f>
        <v>0</v>
      </c>
    </row>
    <row r="175" spans="1:6" hidden="1" x14ac:dyDescent="0.25">
      <c r="A175" s="118" t="s">
        <v>382</v>
      </c>
      <c r="B175" s="110" t="s">
        <v>29</v>
      </c>
      <c r="C175" s="104" t="s">
        <v>5766</v>
      </c>
      <c r="D175" s="109">
        <v>0.16639999999999999</v>
      </c>
      <c r="E175" s="32">
        <f>IF(Recherche!$E$3='Base poids'!A175,1,0)</f>
        <v>0</v>
      </c>
      <c r="F175" s="32">
        <f>IF(E175=0,0,SUM($E$2:E175))</f>
        <v>0</v>
      </c>
    </row>
    <row r="176" spans="1:6" hidden="1" x14ac:dyDescent="0.25">
      <c r="A176" s="118" t="s">
        <v>78</v>
      </c>
      <c r="B176" s="110" t="s">
        <v>31</v>
      </c>
      <c r="C176" s="104" t="s">
        <v>4072</v>
      </c>
      <c r="D176" s="109">
        <v>0.31509999999999999</v>
      </c>
      <c r="E176" s="32">
        <f>IF(Recherche!$E$3='Base poids'!A176,1,0)</f>
        <v>0</v>
      </c>
      <c r="F176" s="32">
        <f>IF(E176=0,0,SUM($E$2:E176))</f>
        <v>0</v>
      </c>
    </row>
    <row r="177" spans="1:6" hidden="1" x14ac:dyDescent="0.25">
      <c r="A177" s="118" t="s">
        <v>78</v>
      </c>
      <c r="B177" s="110" t="s">
        <v>17</v>
      </c>
      <c r="C177" s="104" t="s">
        <v>3350</v>
      </c>
      <c r="D177" s="109">
        <v>0.25209999999999999</v>
      </c>
      <c r="E177" s="32">
        <f>IF(Recherche!$E$3='Base poids'!A177,1,0)</f>
        <v>0</v>
      </c>
      <c r="F177" s="32">
        <f>IF(E177=0,0,SUM($E$2:E177))</f>
        <v>0</v>
      </c>
    </row>
    <row r="178" spans="1:6" hidden="1" x14ac:dyDescent="0.25">
      <c r="A178" s="118" t="s">
        <v>78</v>
      </c>
      <c r="B178" s="104" t="s">
        <v>37</v>
      </c>
      <c r="C178" s="104" t="s">
        <v>724</v>
      </c>
      <c r="D178" s="109">
        <v>0.23530000000000001</v>
      </c>
      <c r="E178" s="32">
        <f>IF(Recherche!$E$3='Base poids'!A178,1,0)</f>
        <v>0</v>
      </c>
      <c r="F178" s="32">
        <f>IF(E178=0,0,SUM($E$2:E178))</f>
        <v>0</v>
      </c>
    </row>
    <row r="179" spans="1:6" hidden="1" x14ac:dyDescent="0.25">
      <c r="A179" s="118" t="s">
        <v>78</v>
      </c>
      <c r="B179" s="110" t="s">
        <v>43</v>
      </c>
      <c r="C179" s="104" t="s">
        <v>774</v>
      </c>
      <c r="D179" s="109">
        <v>0.18909999999999999</v>
      </c>
      <c r="E179" s="32">
        <f>IF(Recherche!$E$3='Base poids'!A179,1,0)</f>
        <v>0</v>
      </c>
      <c r="F179" s="32">
        <f>IF(E179=0,0,SUM($E$2:E179))</f>
        <v>0</v>
      </c>
    </row>
    <row r="180" spans="1:6" hidden="1" x14ac:dyDescent="0.25">
      <c r="A180" s="118" t="s">
        <v>78</v>
      </c>
      <c r="B180" s="110" t="s">
        <v>29</v>
      </c>
      <c r="C180" s="104" t="s">
        <v>5766</v>
      </c>
      <c r="D180" s="109">
        <v>8.3999999999999995E-3</v>
      </c>
      <c r="E180" s="32">
        <f>IF(Recherche!$E$3='Base poids'!A180,1,0)</f>
        <v>0</v>
      </c>
      <c r="F180" s="32">
        <f>IF(E180=0,0,SUM($E$2:E180))</f>
        <v>0</v>
      </c>
    </row>
    <row r="181" spans="1:6" hidden="1" x14ac:dyDescent="0.25">
      <c r="A181" s="118" t="s">
        <v>4655</v>
      </c>
      <c r="B181" s="104" t="s">
        <v>4602</v>
      </c>
      <c r="C181" s="104" t="s">
        <v>4602</v>
      </c>
      <c r="D181" s="109">
        <v>0.46410000000000001</v>
      </c>
      <c r="E181" s="32">
        <f>IF(Recherche!$E$3='Base poids'!A181,1,0)</f>
        <v>0</v>
      </c>
      <c r="F181" s="32">
        <f>IF(E181=0,0,SUM($E$2:E181))</f>
        <v>0</v>
      </c>
    </row>
    <row r="182" spans="1:6" hidden="1" x14ac:dyDescent="0.25">
      <c r="A182" s="118" t="s">
        <v>4655</v>
      </c>
      <c r="B182" s="104" t="s">
        <v>4604</v>
      </c>
      <c r="C182" s="104" t="s">
        <v>4604</v>
      </c>
      <c r="D182" s="109">
        <v>0.32679999999999998</v>
      </c>
      <c r="E182" s="32">
        <f>IF(Recherche!$E$3='Base poids'!A182,1,0)</f>
        <v>0</v>
      </c>
      <c r="F182" s="32">
        <f>IF(E182=0,0,SUM($E$2:E182))</f>
        <v>0</v>
      </c>
    </row>
    <row r="183" spans="1:6" hidden="1" x14ac:dyDescent="0.25">
      <c r="A183" s="118" t="s">
        <v>4655</v>
      </c>
      <c r="B183" s="110" t="s">
        <v>31</v>
      </c>
      <c r="C183" s="104" t="s">
        <v>4262</v>
      </c>
      <c r="D183" s="109">
        <v>0.12089999999999999</v>
      </c>
      <c r="E183" s="32">
        <f>IF(Recherche!$E$3='Base poids'!A183,1,0)</f>
        <v>0</v>
      </c>
      <c r="F183" s="32">
        <f>IF(E183=0,0,SUM($E$2:E183))</f>
        <v>0</v>
      </c>
    </row>
    <row r="184" spans="1:6" hidden="1" x14ac:dyDescent="0.25">
      <c r="A184" s="118" t="s">
        <v>4655</v>
      </c>
      <c r="B184" s="104" t="s">
        <v>37</v>
      </c>
      <c r="C184" s="104" t="s">
        <v>727</v>
      </c>
      <c r="D184" s="109">
        <v>8.8200000000000001E-2</v>
      </c>
      <c r="E184" s="32">
        <f>IF(Recherche!$E$3='Base poids'!A184,1,0)</f>
        <v>0</v>
      </c>
      <c r="F184" s="32">
        <f>IF(E184=0,0,SUM($E$2:E184))</f>
        <v>0</v>
      </c>
    </row>
    <row r="185" spans="1:6" hidden="1" x14ac:dyDescent="0.25">
      <c r="A185" s="118" t="s">
        <v>194</v>
      </c>
      <c r="B185" s="110" t="s">
        <v>17</v>
      </c>
      <c r="C185" s="104" t="s">
        <v>3350</v>
      </c>
      <c r="D185" s="109">
        <v>0.24149999999999999</v>
      </c>
      <c r="E185" s="32">
        <f>IF(Recherche!$E$3='Base poids'!A185,1,0)</f>
        <v>0</v>
      </c>
      <c r="F185" s="32">
        <f>IF(E185=0,0,SUM($E$2:E185))</f>
        <v>0</v>
      </c>
    </row>
    <row r="186" spans="1:6" hidden="1" x14ac:dyDescent="0.25">
      <c r="A186" s="118" t="s">
        <v>194</v>
      </c>
      <c r="B186" s="110" t="s">
        <v>31</v>
      </c>
      <c r="C186" s="104" t="s">
        <v>4083</v>
      </c>
      <c r="D186" s="109">
        <v>0.23119999999999999</v>
      </c>
      <c r="E186" s="32">
        <f>IF(Recherche!$E$3='Base poids'!A186,1,0)</f>
        <v>0</v>
      </c>
      <c r="F186" s="32">
        <f>IF(E186=0,0,SUM($E$2:E186))</f>
        <v>0</v>
      </c>
    </row>
    <row r="187" spans="1:6" hidden="1" x14ac:dyDescent="0.25">
      <c r="A187" s="118" t="s">
        <v>194</v>
      </c>
      <c r="B187" s="104" t="s">
        <v>37</v>
      </c>
      <c r="C187" s="104" t="s">
        <v>732</v>
      </c>
      <c r="D187" s="109">
        <v>0.21279999999999999</v>
      </c>
      <c r="E187" s="32">
        <f>IF(Recherche!$E$3='Base poids'!A187,1,0)</f>
        <v>0</v>
      </c>
      <c r="F187" s="32">
        <f>IF(E187=0,0,SUM($E$2:E187))</f>
        <v>0</v>
      </c>
    </row>
    <row r="188" spans="1:6" hidden="1" x14ac:dyDescent="0.25">
      <c r="A188" s="118" t="s">
        <v>194</v>
      </c>
      <c r="B188" s="110" t="s">
        <v>43</v>
      </c>
      <c r="C188" s="104" t="s">
        <v>773</v>
      </c>
      <c r="D188" s="109">
        <v>0.1789</v>
      </c>
      <c r="E188" s="32">
        <f>IF(Recherche!$E$3='Base poids'!A188,1,0)</f>
        <v>0</v>
      </c>
      <c r="F188" s="32">
        <f>IF(E188=0,0,SUM($E$2:E188))</f>
        <v>0</v>
      </c>
    </row>
    <row r="189" spans="1:6" hidden="1" x14ac:dyDescent="0.25">
      <c r="A189" s="118" t="s">
        <v>194</v>
      </c>
      <c r="B189" s="110" t="s">
        <v>29</v>
      </c>
      <c r="C189" s="104" t="s">
        <v>5766</v>
      </c>
      <c r="D189" s="109">
        <v>0.1356</v>
      </c>
      <c r="E189" s="32">
        <f>IF(Recherche!$E$3='Base poids'!A189,1,0)</f>
        <v>0</v>
      </c>
      <c r="F189" s="32">
        <f>IF(E189=0,0,SUM($E$2:E189))</f>
        <v>0</v>
      </c>
    </row>
    <row r="190" spans="1:6" hidden="1" x14ac:dyDescent="0.25">
      <c r="A190" s="118" t="s">
        <v>4656</v>
      </c>
      <c r="B190" s="104" t="s">
        <v>37</v>
      </c>
      <c r="C190" s="104" t="s">
        <v>727</v>
      </c>
      <c r="D190" s="109">
        <v>0.59299999999999997</v>
      </c>
      <c r="E190" s="32">
        <f>IF(Recherche!$E$3='Base poids'!A190,1,0)</f>
        <v>0</v>
      </c>
      <c r="F190" s="32">
        <f>IF(E190=0,0,SUM($E$2:E190))</f>
        <v>0</v>
      </c>
    </row>
    <row r="191" spans="1:6" hidden="1" x14ac:dyDescent="0.25">
      <c r="A191" s="118" t="s">
        <v>4656</v>
      </c>
      <c r="B191" s="110" t="s">
        <v>31</v>
      </c>
      <c r="C191" s="104" t="s">
        <v>4263</v>
      </c>
      <c r="D191" s="109">
        <v>0.40699999999999997</v>
      </c>
      <c r="E191" s="32">
        <f>IF(Recherche!$E$3='Base poids'!A191,1,0)</f>
        <v>0</v>
      </c>
      <c r="F191" s="32">
        <f>IF(E191=0,0,SUM($E$2:E191))</f>
        <v>0</v>
      </c>
    </row>
    <row r="192" spans="1:6" hidden="1" x14ac:dyDescent="0.25">
      <c r="A192" s="118" t="s">
        <v>196</v>
      </c>
      <c r="B192" s="104" t="s">
        <v>37</v>
      </c>
      <c r="C192" s="104" t="s">
        <v>728</v>
      </c>
      <c r="D192" s="109">
        <v>0.43099999999999999</v>
      </c>
      <c r="E192" s="32">
        <f>IF(Recherche!$E$3='Base poids'!A192,1,0)</f>
        <v>0</v>
      </c>
      <c r="F192" s="32">
        <f>IF(E192=0,0,SUM($E$2:E192))</f>
        <v>0</v>
      </c>
    </row>
    <row r="193" spans="1:6" hidden="1" x14ac:dyDescent="0.25">
      <c r="A193" s="118" t="s">
        <v>196</v>
      </c>
      <c r="B193" s="110" t="s">
        <v>39</v>
      </c>
      <c r="C193" s="104" t="s">
        <v>775</v>
      </c>
      <c r="D193" s="109">
        <v>0.1968</v>
      </c>
      <c r="E193" s="32">
        <f>IF(Recherche!$E$3='Base poids'!A193,1,0)</f>
        <v>0</v>
      </c>
      <c r="F193" s="32">
        <f>IF(E193=0,0,SUM($E$2:E193))</f>
        <v>0</v>
      </c>
    </row>
    <row r="194" spans="1:6" hidden="1" x14ac:dyDescent="0.25">
      <c r="A194" s="118" t="s">
        <v>196</v>
      </c>
      <c r="B194" s="110" t="s">
        <v>29</v>
      </c>
      <c r="C194" s="104" t="s">
        <v>3347</v>
      </c>
      <c r="D194" s="109">
        <v>0.14419999999999999</v>
      </c>
      <c r="E194" s="32">
        <f>IF(Recherche!$E$3='Base poids'!A194,1,0)</f>
        <v>0</v>
      </c>
      <c r="F194" s="32">
        <f>IF(E194=0,0,SUM($E$2:E194))</f>
        <v>0</v>
      </c>
    </row>
    <row r="195" spans="1:6" hidden="1" x14ac:dyDescent="0.25">
      <c r="A195" s="118" t="s">
        <v>196</v>
      </c>
      <c r="B195" s="110" t="s">
        <v>31</v>
      </c>
      <c r="C195" s="104" t="s">
        <v>4079</v>
      </c>
      <c r="D195" s="109">
        <v>0.13339999999999999</v>
      </c>
      <c r="E195" s="32">
        <f>IF(Recherche!$E$3='Base poids'!A195,1,0)</f>
        <v>0</v>
      </c>
      <c r="F195" s="32">
        <f>IF(E195=0,0,SUM($E$2:E195))</f>
        <v>0</v>
      </c>
    </row>
    <row r="196" spans="1:6" hidden="1" x14ac:dyDescent="0.25">
      <c r="A196" s="118" t="s">
        <v>196</v>
      </c>
      <c r="B196" s="110" t="s">
        <v>43</v>
      </c>
      <c r="C196" s="104" t="s">
        <v>774</v>
      </c>
      <c r="D196" s="109">
        <v>9.4600000000000004E-2</v>
      </c>
      <c r="E196" s="32">
        <f>IF(Recherche!$E$3='Base poids'!A196,1,0)</f>
        <v>0</v>
      </c>
      <c r="F196" s="32">
        <f>IF(E196=0,0,SUM($E$2:E196))</f>
        <v>0</v>
      </c>
    </row>
    <row r="197" spans="1:6" hidden="1" x14ac:dyDescent="0.25">
      <c r="A197" s="118" t="s">
        <v>434</v>
      </c>
      <c r="B197" s="110" t="s">
        <v>31</v>
      </c>
      <c r="C197" s="104" t="s">
        <v>4074</v>
      </c>
      <c r="D197" s="109">
        <v>0.44159999999999999</v>
      </c>
      <c r="E197" s="32">
        <f>IF(Recherche!$E$3='Base poids'!A197,1,0)</f>
        <v>0</v>
      </c>
      <c r="F197" s="32">
        <f>IF(E197=0,0,SUM($E$2:E197))</f>
        <v>0</v>
      </c>
    </row>
    <row r="198" spans="1:6" hidden="1" x14ac:dyDescent="0.25">
      <c r="A198" s="118" t="s">
        <v>434</v>
      </c>
      <c r="B198" s="110" t="s">
        <v>29</v>
      </c>
      <c r="C198" s="104" t="s">
        <v>5745</v>
      </c>
      <c r="D198" s="109">
        <v>0.22470000000000001</v>
      </c>
      <c r="E198" s="32">
        <f>IF(Recherche!$E$3='Base poids'!A198,1,0)</f>
        <v>0</v>
      </c>
      <c r="F198" s="32">
        <f>IF(E198=0,0,SUM($E$2:E198))</f>
        <v>0</v>
      </c>
    </row>
    <row r="199" spans="1:6" hidden="1" x14ac:dyDescent="0.25">
      <c r="A199" s="118" t="s">
        <v>434</v>
      </c>
      <c r="B199" s="104" t="s">
        <v>37</v>
      </c>
      <c r="C199" s="104" t="s">
        <v>726</v>
      </c>
      <c r="D199" s="109">
        <v>0.18759999999999999</v>
      </c>
      <c r="E199" s="32">
        <f>IF(Recherche!$E$3='Base poids'!A199,1,0)</f>
        <v>0</v>
      </c>
      <c r="F199" s="32">
        <f>IF(E199=0,0,SUM($E$2:E199))</f>
        <v>0</v>
      </c>
    </row>
    <row r="200" spans="1:6" hidden="1" x14ac:dyDescent="0.25">
      <c r="A200" s="118" t="s">
        <v>434</v>
      </c>
      <c r="B200" s="110" t="s">
        <v>43</v>
      </c>
      <c r="C200" s="104" t="s">
        <v>776</v>
      </c>
      <c r="D200" s="109">
        <v>0.14610000000000001</v>
      </c>
      <c r="E200" s="32">
        <f>IF(Recherche!$E$3='Base poids'!A200,1,0)</f>
        <v>0</v>
      </c>
      <c r="F200" s="32">
        <f>IF(E200=0,0,SUM($E$2:E200))</f>
        <v>0</v>
      </c>
    </row>
    <row r="201" spans="1:6" hidden="1" x14ac:dyDescent="0.25">
      <c r="A201" s="118" t="s">
        <v>436</v>
      </c>
      <c r="B201" s="110" t="s">
        <v>43</v>
      </c>
      <c r="C201" s="104" t="s">
        <v>776</v>
      </c>
      <c r="D201" s="109">
        <v>0.30580000000000002</v>
      </c>
      <c r="E201" s="32">
        <f>IF(Recherche!$E$3='Base poids'!A201,1,0)</f>
        <v>0</v>
      </c>
      <c r="F201" s="32">
        <f>IF(E201=0,0,SUM($E$2:E201))</f>
        <v>0</v>
      </c>
    </row>
    <row r="202" spans="1:6" hidden="1" x14ac:dyDescent="0.25">
      <c r="A202" s="118" t="s">
        <v>436</v>
      </c>
      <c r="B202" s="110" t="s">
        <v>31</v>
      </c>
      <c r="C202" s="104" t="s">
        <v>4074</v>
      </c>
      <c r="D202" s="109">
        <v>0.30430000000000001</v>
      </c>
      <c r="E202" s="32">
        <f>IF(Recherche!$E$3='Base poids'!A202,1,0)</f>
        <v>0</v>
      </c>
      <c r="F202" s="32">
        <f>IF(E202=0,0,SUM($E$2:E202))</f>
        <v>0</v>
      </c>
    </row>
    <row r="203" spans="1:6" hidden="1" x14ac:dyDescent="0.25">
      <c r="A203" s="118" t="s">
        <v>436</v>
      </c>
      <c r="B203" s="104" t="s">
        <v>37</v>
      </c>
      <c r="C203" s="104" t="s">
        <v>726</v>
      </c>
      <c r="D203" s="109">
        <v>0.27850000000000003</v>
      </c>
      <c r="E203" s="32">
        <f>IF(Recherche!$E$3='Base poids'!A203,1,0)</f>
        <v>0</v>
      </c>
      <c r="F203" s="32">
        <f>IF(E203=0,0,SUM($E$2:E203))</f>
        <v>0</v>
      </c>
    </row>
    <row r="204" spans="1:6" hidden="1" x14ac:dyDescent="0.25">
      <c r="A204" s="118" t="s">
        <v>436</v>
      </c>
      <c r="B204" s="110" t="s">
        <v>29</v>
      </c>
      <c r="C204" s="104" t="s">
        <v>5745</v>
      </c>
      <c r="D204" s="109">
        <v>0.1114</v>
      </c>
      <c r="E204" s="32">
        <f>IF(Recherche!$E$3='Base poids'!A204,1,0)</f>
        <v>0</v>
      </c>
      <c r="F204" s="32">
        <f>IF(E204=0,0,SUM($E$2:E204))</f>
        <v>0</v>
      </c>
    </row>
    <row r="205" spans="1:6" hidden="1" x14ac:dyDescent="0.25">
      <c r="A205" s="118" t="s">
        <v>438</v>
      </c>
      <c r="B205" s="104" t="s">
        <v>37</v>
      </c>
      <c r="C205" s="104" t="s">
        <v>726</v>
      </c>
      <c r="D205" s="109">
        <v>0.28999999999999998</v>
      </c>
      <c r="E205" s="32">
        <f>IF(Recherche!$E$3='Base poids'!A205,1,0)</f>
        <v>0</v>
      </c>
      <c r="F205" s="32">
        <f>IF(E205=0,0,SUM($E$2:E205))</f>
        <v>0</v>
      </c>
    </row>
    <row r="206" spans="1:6" hidden="1" x14ac:dyDescent="0.25">
      <c r="A206" s="118" t="s">
        <v>438</v>
      </c>
      <c r="B206" s="110" t="s">
        <v>31</v>
      </c>
      <c r="C206" s="104" t="s">
        <v>4074</v>
      </c>
      <c r="D206" s="109">
        <v>0.2462</v>
      </c>
      <c r="E206" s="32">
        <f>IF(Recherche!$E$3='Base poids'!A206,1,0)</f>
        <v>0</v>
      </c>
      <c r="F206" s="32">
        <f>IF(E206=0,0,SUM($E$2:E206))</f>
        <v>0</v>
      </c>
    </row>
    <row r="207" spans="1:6" hidden="1" x14ac:dyDescent="0.25">
      <c r="A207" s="118" t="s">
        <v>438</v>
      </c>
      <c r="B207" s="110" t="s">
        <v>43</v>
      </c>
      <c r="C207" s="104" t="s">
        <v>776</v>
      </c>
      <c r="D207" s="109">
        <v>0.16439999999999999</v>
      </c>
      <c r="E207" s="32">
        <f>IF(Recherche!$E$3='Base poids'!A207,1,0)</f>
        <v>0</v>
      </c>
      <c r="F207" s="32">
        <f>IF(E207=0,0,SUM($E$2:E207))</f>
        <v>0</v>
      </c>
    </row>
    <row r="208" spans="1:6" hidden="1" x14ac:dyDescent="0.25">
      <c r="A208" s="118" t="s">
        <v>438</v>
      </c>
      <c r="B208" s="110" t="s">
        <v>17</v>
      </c>
      <c r="C208" s="104" t="s">
        <v>3350</v>
      </c>
      <c r="D208" s="109">
        <v>0.15010000000000001</v>
      </c>
      <c r="E208" s="32">
        <f>IF(Recherche!$E$3='Base poids'!A208,1,0)</f>
        <v>0</v>
      </c>
      <c r="F208" s="32">
        <f>IF(E208=0,0,SUM($E$2:E208))</f>
        <v>0</v>
      </c>
    </row>
    <row r="209" spans="1:6" hidden="1" x14ac:dyDescent="0.25">
      <c r="A209" s="118" t="s">
        <v>438</v>
      </c>
      <c r="B209" s="110" t="s">
        <v>29</v>
      </c>
      <c r="C209" s="104" t="s">
        <v>5745</v>
      </c>
      <c r="D209" s="109">
        <v>0.14929999999999999</v>
      </c>
      <c r="E209" s="32">
        <f>IF(Recherche!$E$3='Base poids'!A209,1,0)</f>
        <v>0</v>
      </c>
      <c r="F209" s="32">
        <f>IF(E209=0,0,SUM($E$2:E209))</f>
        <v>0</v>
      </c>
    </row>
    <row r="210" spans="1:6" hidden="1" x14ac:dyDescent="0.25">
      <c r="A210" s="118" t="s">
        <v>440</v>
      </c>
      <c r="B210" s="104" t="s">
        <v>37</v>
      </c>
      <c r="C210" s="104" t="s">
        <v>726</v>
      </c>
      <c r="D210" s="109">
        <v>0.3473</v>
      </c>
      <c r="E210" s="32">
        <f>IF(Recherche!$E$3='Base poids'!A210,1,0)</f>
        <v>0</v>
      </c>
      <c r="F210" s="32">
        <f>IF(E210=0,0,SUM($E$2:E210))</f>
        <v>0</v>
      </c>
    </row>
    <row r="211" spans="1:6" hidden="1" x14ac:dyDescent="0.25">
      <c r="A211" s="118" t="s">
        <v>440</v>
      </c>
      <c r="B211" s="110" t="s">
        <v>31</v>
      </c>
      <c r="C211" s="104" t="s">
        <v>4074</v>
      </c>
      <c r="D211" s="109">
        <v>0.31940000000000002</v>
      </c>
      <c r="E211" s="32">
        <f>IF(Recherche!$E$3='Base poids'!A211,1,0)</f>
        <v>0</v>
      </c>
      <c r="F211" s="32">
        <f>IF(E211=0,0,SUM($E$2:E211))</f>
        <v>0</v>
      </c>
    </row>
    <row r="212" spans="1:6" hidden="1" x14ac:dyDescent="0.25">
      <c r="A212" s="118" t="s">
        <v>440</v>
      </c>
      <c r="B212" s="110" t="s">
        <v>43</v>
      </c>
      <c r="C212" s="104" t="s">
        <v>776</v>
      </c>
      <c r="D212" s="109">
        <v>0.27750000000000002</v>
      </c>
      <c r="E212" s="32">
        <f>IF(Recherche!$E$3='Base poids'!A212,1,0)</f>
        <v>0</v>
      </c>
      <c r="F212" s="32">
        <f>IF(E212=0,0,SUM($E$2:E212))</f>
        <v>0</v>
      </c>
    </row>
    <row r="213" spans="1:6" hidden="1" x14ac:dyDescent="0.25">
      <c r="A213" s="118" t="s">
        <v>440</v>
      </c>
      <c r="B213" s="110" t="s">
        <v>29</v>
      </c>
      <c r="C213" s="104" t="s">
        <v>5745</v>
      </c>
      <c r="D213" s="109">
        <v>5.5800000000000002E-2</v>
      </c>
      <c r="E213" s="32">
        <f>IF(Recherche!$E$3='Base poids'!A213,1,0)</f>
        <v>0</v>
      </c>
      <c r="F213" s="32">
        <f>IF(E213=0,0,SUM($E$2:E213))</f>
        <v>0</v>
      </c>
    </row>
    <row r="214" spans="1:6" hidden="1" x14ac:dyDescent="0.25">
      <c r="A214" s="118" t="s">
        <v>442</v>
      </c>
      <c r="B214" s="104" t="s">
        <v>37</v>
      </c>
      <c r="C214" s="104" t="s">
        <v>726</v>
      </c>
      <c r="D214" s="109">
        <v>0.34960000000000002</v>
      </c>
      <c r="E214" s="32">
        <f>IF(Recherche!$E$3='Base poids'!A214,1,0)</f>
        <v>0</v>
      </c>
      <c r="F214" s="32">
        <f>IF(E214=0,0,SUM($E$2:E214))</f>
        <v>0</v>
      </c>
    </row>
    <row r="215" spans="1:6" hidden="1" x14ac:dyDescent="0.25">
      <c r="A215" s="118" t="s">
        <v>442</v>
      </c>
      <c r="B215" s="110" t="s">
        <v>29</v>
      </c>
      <c r="C215" s="104" t="s">
        <v>5745</v>
      </c>
      <c r="D215" s="109">
        <v>0.26229999999999998</v>
      </c>
      <c r="E215" s="32">
        <f>IF(Recherche!$E$3='Base poids'!A215,1,0)</f>
        <v>0</v>
      </c>
      <c r="F215" s="32">
        <f>IF(E215=0,0,SUM($E$2:E215))</f>
        <v>0</v>
      </c>
    </row>
    <row r="216" spans="1:6" hidden="1" x14ac:dyDescent="0.25">
      <c r="A216" s="118" t="s">
        <v>442</v>
      </c>
      <c r="B216" s="110" t="s">
        <v>31</v>
      </c>
      <c r="C216" s="104" t="s">
        <v>4074</v>
      </c>
      <c r="D216" s="109">
        <v>0.15540000000000001</v>
      </c>
      <c r="E216" s="32">
        <f>IF(Recherche!$E$3='Base poids'!A216,1,0)</f>
        <v>0</v>
      </c>
      <c r="F216" s="32">
        <f>IF(E216=0,0,SUM($E$2:E216))</f>
        <v>0</v>
      </c>
    </row>
    <row r="217" spans="1:6" hidden="1" x14ac:dyDescent="0.25">
      <c r="A217" s="118" t="s">
        <v>442</v>
      </c>
      <c r="B217" s="110" t="s">
        <v>43</v>
      </c>
      <c r="C217" s="104" t="s">
        <v>776</v>
      </c>
      <c r="D217" s="109">
        <v>0.11799999999999999</v>
      </c>
      <c r="E217" s="32">
        <f>IF(Recherche!$E$3='Base poids'!A217,1,0)</f>
        <v>0</v>
      </c>
      <c r="F217" s="32">
        <f>IF(E217=0,0,SUM($E$2:E217))</f>
        <v>0</v>
      </c>
    </row>
    <row r="218" spans="1:6" hidden="1" x14ac:dyDescent="0.25">
      <c r="A218" s="118" t="s">
        <v>442</v>
      </c>
      <c r="B218" s="110" t="s">
        <v>39</v>
      </c>
      <c r="C218" s="104" t="s">
        <v>777</v>
      </c>
      <c r="D218" s="109">
        <v>0.11459999999999999</v>
      </c>
      <c r="E218" s="32">
        <f>IF(Recherche!$E$3='Base poids'!A218,1,0)</f>
        <v>0</v>
      </c>
      <c r="F218" s="32">
        <f>IF(E218=0,0,SUM($E$2:E218))</f>
        <v>0</v>
      </c>
    </row>
    <row r="219" spans="1:6" hidden="1" x14ac:dyDescent="0.25">
      <c r="A219" s="118" t="s">
        <v>80</v>
      </c>
      <c r="B219" s="110" t="s">
        <v>31</v>
      </c>
      <c r="C219" s="104" t="s">
        <v>4077</v>
      </c>
      <c r="D219" s="109">
        <v>0.34389999999999998</v>
      </c>
      <c r="E219" s="32">
        <f>IF(Recherche!$E$3='Base poids'!A219,1,0)</f>
        <v>0</v>
      </c>
      <c r="F219" s="32">
        <f>IF(E219=0,0,SUM($E$2:E219))</f>
        <v>0</v>
      </c>
    </row>
    <row r="220" spans="1:6" hidden="1" x14ac:dyDescent="0.25">
      <c r="A220" s="118" t="s">
        <v>80</v>
      </c>
      <c r="B220" s="104" t="s">
        <v>37</v>
      </c>
      <c r="C220" s="104" t="s">
        <v>729</v>
      </c>
      <c r="D220" s="109">
        <v>0.27879999999999999</v>
      </c>
      <c r="E220" s="32">
        <f>IF(Recherche!$E$3='Base poids'!A220,1,0)</f>
        <v>0</v>
      </c>
      <c r="F220" s="32">
        <f>IF(E220=0,0,SUM($E$2:E220))</f>
        <v>0</v>
      </c>
    </row>
    <row r="221" spans="1:6" hidden="1" x14ac:dyDescent="0.25">
      <c r="A221" s="118" t="s">
        <v>80</v>
      </c>
      <c r="B221" s="110" t="s">
        <v>43</v>
      </c>
      <c r="C221" s="104" t="s">
        <v>781</v>
      </c>
      <c r="D221" s="109">
        <v>0.23469999999999999</v>
      </c>
      <c r="E221" s="32">
        <f>IF(Recherche!$E$3='Base poids'!A221,1,0)</f>
        <v>0</v>
      </c>
      <c r="F221" s="32">
        <f>IF(E221=0,0,SUM($E$2:E221))</f>
        <v>0</v>
      </c>
    </row>
    <row r="222" spans="1:6" hidden="1" x14ac:dyDescent="0.25">
      <c r="A222" s="118" t="s">
        <v>80</v>
      </c>
      <c r="B222" s="110" t="s">
        <v>17</v>
      </c>
      <c r="C222" s="104" t="s">
        <v>3350</v>
      </c>
      <c r="D222" s="109">
        <v>0.1389</v>
      </c>
      <c r="E222" s="32">
        <f>IF(Recherche!$E$3='Base poids'!A222,1,0)</f>
        <v>0</v>
      </c>
      <c r="F222" s="32">
        <f>IF(E222=0,0,SUM($E$2:E222))</f>
        <v>0</v>
      </c>
    </row>
    <row r="223" spans="1:6" hidden="1" x14ac:dyDescent="0.25">
      <c r="A223" s="118" t="s">
        <v>80</v>
      </c>
      <c r="B223" s="110" t="s">
        <v>29</v>
      </c>
      <c r="C223" s="104" t="s">
        <v>5810</v>
      </c>
      <c r="D223" s="109">
        <v>3.8E-3</v>
      </c>
      <c r="E223" s="32">
        <f>IF(Recherche!$E$3='Base poids'!A223,1,0)</f>
        <v>0</v>
      </c>
      <c r="F223" s="32">
        <f>IF(E223=0,0,SUM($E$2:E223))</f>
        <v>0</v>
      </c>
    </row>
    <row r="224" spans="1:6" hidden="1" x14ac:dyDescent="0.25">
      <c r="A224" s="118" t="s">
        <v>444</v>
      </c>
      <c r="B224" s="104" t="s">
        <v>37</v>
      </c>
      <c r="C224" s="104" t="s">
        <v>726</v>
      </c>
      <c r="D224" s="109">
        <v>0.41360000000000002</v>
      </c>
      <c r="E224" s="32">
        <f>IF(Recherche!$E$3='Base poids'!A224,1,0)</f>
        <v>0</v>
      </c>
      <c r="F224" s="32">
        <f>IF(E224=0,0,SUM($E$2:E224))</f>
        <v>0</v>
      </c>
    </row>
    <row r="225" spans="1:6" hidden="1" x14ac:dyDescent="0.25">
      <c r="A225" s="118" t="s">
        <v>444</v>
      </c>
      <c r="B225" s="110" t="s">
        <v>31</v>
      </c>
      <c r="C225" s="104" t="s">
        <v>4074</v>
      </c>
      <c r="D225" s="109">
        <v>0.3453</v>
      </c>
      <c r="E225" s="32">
        <f>IF(Recherche!$E$3='Base poids'!A225,1,0)</f>
        <v>0</v>
      </c>
      <c r="F225" s="32">
        <f>IF(E225=0,0,SUM($E$2:E225))</f>
        <v>0</v>
      </c>
    </row>
    <row r="226" spans="1:6" hidden="1" x14ac:dyDescent="0.25">
      <c r="A226" s="118" t="s">
        <v>444</v>
      </c>
      <c r="B226" s="110" t="s">
        <v>43</v>
      </c>
      <c r="C226" s="104" t="s">
        <v>776</v>
      </c>
      <c r="D226" s="109">
        <v>0.1449</v>
      </c>
      <c r="E226" s="32">
        <f>IF(Recherche!$E$3='Base poids'!A226,1,0)</f>
        <v>0</v>
      </c>
      <c r="F226" s="32">
        <f>IF(E226=0,0,SUM($E$2:E226))</f>
        <v>0</v>
      </c>
    </row>
    <row r="227" spans="1:6" hidden="1" x14ac:dyDescent="0.25">
      <c r="A227" s="118" t="s">
        <v>444</v>
      </c>
      <c r="B227" s="110" t="s">
        <v>29</v>
      </c>
      <c r="C227" s="104" t="s">
        <v>5745</v>
      </c>
      <c r="D227" s="109">
        <v>9.6299999999999997E-2</v>
      </c>
      <c r="E227" s="32">
        <f>IF(Recherche!$E$3='Base poids'!A227,1,0)</f>
        <v>0</v>
      </c>
      <c r="F227" s="32">
        <f>IF(E227=0,0,SUM($E$2:E227))</f>
        <v>0</v>
      </c>
    </row>
    <row r="228" spans="1:6" hidden="1" x14ac:dyDescent="0.25">
      <c r="A228" s="118" t="s">
        <v>446</v>
      </c>
      <c r="B228" s="104" t="s">
        <v>37</v>
      </c>
      <c r="C228" s="104" t="s">
        <v>726</v>
      </c>
      <c r="D228" s="109">
        <v>0.46429999999999999</v>
      </c>
      <c r="E228" s="32">
        <f>IF(Recherche!$E$3='Base poids'!A228,1,0)</f>
        <v>0</v>
      </c>
      <c r="F228" s="32">
        <f>IF(E228=0,0,SUM($E$2:E228))</f>
        <v>0</v>
      </c>
    </row>
    <row r="229" spans="1:6" hidden="1" x14ac:dyDescent="0.25">
      <c r="A229" s="118" t="s">
        <v>446</v>
      </c>
      <c r="B229" s="110" t="s">
        <v>31</v>
      </c>
      <c r="C229" s="104" t="s">
        <v>4074</v>
      </c>
      <c r="D229" s="109">
        <v>0.22409999999999999</v>
      </c>
      <c r="E229" s="32">
        <f>IF(Recherche!$E$3='Base poids'!A229,1,0)</f>
        <v>0</v>
      </c>
      <c r="F229" s="32">
        <f>IF(E229=0,0,SUM($E$2:E229))</f>
        <v>0</v>
      </c>
    </row>
    <row r="230" spans="1:6" hidden="1" x14ac:dyDescent="0.25">
      <c r="A230" s="118" t="s">
        <v>446</v>
      </c>
      <c r="B230" s="110" t="s">
        <v>43</v>
      </c>
      <c r="C230" s="104" t="s">
        <v>776</v>
      </c>
      <c r="D230" s="109">
        <v>0.18779999999999999</v>
      </c>
      <c r="E230" s="32">
        <f>IF(Recherche!$E$3='Base poids'!A230,1,0)</f>
        <v>0</v>
      </c>
      <c r="F230" s="32">
        <f>IF(E230=0,0,SUM($E$2:E230))</f>
        <v>0</v>
      </c>
    </row>
    <row r="231" spans="1:6" hidden="1" x14ac:dyDescent="0.25">
      <c r="A231" s="118" t="s">
        <v>446</v>
      </c>
      <c r="B231" s="110" t="s">
        <v>29</v>
      </c>
      <c r="C231" s="104" t="s">
        <v>5745</v>
      </c>
      <c r="D231" s="109">
        <v>0.1237</v>
      </c>
      <c r="E231" s="32">
        <f>IF(Recherche!$E$3='Base poids'!A231,1,0)</f>
        <v>0</v>
      </c>
      <c r="F231" s="32">
        <f>IF(E231=0,0,SUM($E$2:E231))</f>
        <v>0</v>
      </c>
    </row>
    <row r="232" spans="1:6" hidden="1" x14ac:dyDescent="0.25">
      <c r="A232" s="118" t="s">
        <v>448</v>
      </c>
      <c r="B232" s="104" t="s">
        <v>37</v>
      </c>
      <c r="C232" s="104" t="s">
        <v>726</v>
      </c>
      <c r="D232" s="109">
        <v>0.30880000000000002</v>
      </c>
      <c r="E232" s="32">
        <f>IF(Recherche!$E$3='Base poids'!A232,1,0)</f>
        <v>0</v>
      </c>
      <c r="F232" s="32">
        <f>IF(E232=0,0,SUM($E$2:E232))</f>
        <v>0</v>
      </c>
    </row>
    <row r="233" spans="1:6" hidden="1" x14ac:dyDescent="0.25">
      <c r="A233" s="118" t="s">
        <v>448</v>
      </c>
      <c r="B233" s="110" t="s">
        <v>29</v>
      </c>
      <c r="C233" s="104" t="s">
        <v>5745</v>
      </c>
      <c r="D233" s="109">
        <v>0.27650000000000002</v>
      </c>
      <c r="E233" s="32">
        <f>IF(Recherche!$E$3='Base poids'!A233,1,0)</f>
        <v>0</v>
      </c>
      <c r="F233" s="32">
        <f>IF(E233=0,0,SUM($E$2:E233))</f>
        <v>0</v>
      </c>
    </row>
    <row r="234" spans="1:6" hidden="1" x14ac:dyDescent="0.25">
      <c r="A234" s="118" t="s">
        <v>448</v>
      </c>
      <c r="B234" s="110" t="s">
        <v>31</v>
      </c>
      <c r="C234" s="104" t="s">
        <v>4074</v>
      </c>
      <c r="D234" s="109">
        <v>0.25879999999999997</v>
      </c>
      <c r="E234" s="32">
        <f>IF(Recherche!$E$3='Base poids'!A234,1,0)</f>
        <v>0</v>
      </c>
      <c r="F234" s="32">
        <f>IF(E234=0,0,SUM($E$2:E234))</f>
        <v>0</v>
      </c>
    </row>
    <row r="235" spans="1:6" hidden="1" x14ac:dyDescent="0.25">
      <c r="A235" s="118" t="s">
        <v>448</v>
      </c>
      <c r="B235" s="110" t="s">
        <v>43</v>
      </c>
      <c r="C235" s="104" t="s">
        <v>776</v>
      </c>
      <c r="D235" s="109">
        <v>0.156</v>
      </c>
      <c r="E235" s="32">
        <f>IF(Recherche!$E$3='Base poids'!A235,1,0)</f>
        <v>0</v>
      </c>
      <c r="F235" s="32">
        <f>IF(E235=0,0,SUM($E$2:E235))</f>
        <v>0</v>
      </c>
    </row>
    <row r="236" spans="1:6" hidden="1" x14ac:dyDescent="0.25">
      <c r="A236" s="118" t="s">
        <v>450</v>
      </c>
      <c r="B236" s="110" t="s">
        <v>31</v>
      </c>
      <c r="C236" s="104" t="s">
        <v>4074</v>
      </c>
      <c r="D236" s="109">
        <v>0.37040000000000001</v>
      </c>
      <c r="E236" s="32">
        <f>IF(Recherche!$E$3='Base poids'!A236,1,0)</f>
        <v>0</v>
      </c>
      <c r="F236" s="32">
        <f>IF(E236=0,0,SUM($E$2:E236))</f>
        <v>0</v>
      </c>
    </row>
    <row r="237" spans="1:6" hidden="1" x14ac:dyDescent="0.25">
      <c r="A237" s="118" t="s">
        <v>450</v>
      </c>
      <c r="B237" s="104" t="s">
        <v>37</v>
      </c>
      <c r="C237" s="104" t="s">
        <v>726</v>
      </c>
      <c r="D237" s="109">
        <v>0.26719999999999999</v>
      </c>
      <c r="E237" s="32">
        <f>IF(Recherche!$E$3='Base poids'!A237,1,0)</f>
        <v>0</v>
      </c>
      <c r="F237" s="32">
        <f>IF(E237=0,0,SUM($E$2:E237))</f>
        <v>0</v>
      </c>
    </row>
    <row r="238" spans="1:6" hidden="1" x14ac:dyDescent="0.25">
      <c r="A238" s="118" t="s">
        <v>450</v>
      </c>
      <c r="B238" s="110" t="s">
        <v>43</v>
      </c>
      <c r="C238" s="104" t="s">
        <v>776</v>
      </c>
      <c r="D238" s="109">
        <v>0.1986</v>
      </c>
      <c r="E238" s="32">
        <f>IF(Recherche!$E$3='Base poids'!A238,1,0)</f>
        <v>0</v>
      </c>
      <c r="F238" s="32">
        <f>IF(E238=0,0,SUM($E$2:E238))</f>
        <v>0</v>
      </c>
    </row>
    <row r="239" spans="1:6" hidden="1" x14ac:dyDescent="0.25">
      <c r="A239" s="118" t="s">
        <v>450</v>
      </c>
      <c r="B239" s="110" t="s">
        <v>29</v>
      </c>
      <c r="C239" s="104" t="s">
        <v>5745</v>
      </c>
      <c r="D239" s="109">
        <v>0.16389999999999999</v>
      </c>
      <c r="E239" s="32">
        <f>IF(Recherche!$E$3='Base poids'!A239,1,0)</f>
        <v>0</v>
      </c>
      <c r="F239" s="32">
        <f>IF(E239=0,0,SUM($E$2:E239))</f>
        <v>0</v>
      </c>
    </row>
    <row r="240" spans="1:6" hidden="1" x14ac:dyDescent="0.25">
      <c r="A240" s="118" t="s">
        <v>198</v>
      </c>
      <c r="B240" s="104" t="s">
        <v>37</v>
      </c>
      <c r="C240" s="104" t="s">
        <v>728</v>
      </c>
      <c r="D240" s="109">
        <v>0.5</v>
      </c>
      <c r="E240" s="32">
        <f>IF(Recherche!$E$3='Base poids'!A240,1,0)</f>
        <v>0</v>
      </c>
      <c r="F240" s="32">
        <f>IF(E240=0,0,SUM($E$2:E240))</f>
        <v>0</v>
      </c>
    </row>
    <row r="241" spans="1:6" hidden="1" x14ac:dyDescent="0.25">
      <c r="A241" s="118" t="s">
        <v>198</v>
      </c>
      <c r="B241" s="110" t="s">
        <v>43</v>
      </c>
      <c r="C241" s="104" t="s">
        <v>788</v>
      </c>
      <c r="D241" s="109">
        <v>0.1943</v>
      </c>
      <c r="E241" s="32">
        <f>IF(Recherche!$E$3='Base poids'!A241,1,0)</f>
        <v>0</v>
      </c>
      <c r="F241" s="32">
        <f>IF(E241=0,0,SUM($E$2:E241))</f>
        <v>0</v>
      </c>
    </row>
    <row r="242" spans="1:6" hidden="1" x14ac:dyDescent="0.25">
      <c r="A242" s="118" t="s">
        <v>198</v>
      </c>
      <c r="B242" s="110" t="s">
        <v>39</v>
      </c>
      <c r="C242" s="104" t="s">
        <v>780</v>
      </c>
      <c r="D242" s="109">
        <v>0.1143</v>
      </c>
      <c r="E242" s="32">
        <f>IF(Recherche!$E$3='Base poids'!A242,1,0)</f>
        <v>0</v>
      </c>
      <c r="F242" s="32">
        <f>IF(E242=0,0,SUM($E$2:E242))</f>
        <v>0</v>
      </c>
    </row>
    <row r="243" spans="1:6" hidden="1" x14ac:dyDescent="0.25">
      <c r="A243" s="118" t="s">
        <v>198</v>
      </c>
      <c r="B243" s="110" t="s">
        <v>31</v>
      </c>
      <c r="C243" s="104" t="s">
        <v>4082</v>
      </c>
      <c r="D243" s="109">
        <v>9.7100000000000006E-2</v>
      </c>
      <c r="E243" s="32">
        <f>IF(Recherche!$E$3='Base poids'!A243,1,0)</f>
        <v>0</v>
      </c>
      <c r="F243" s="32">
        <f>IF(E243=0,0,SUM($E$2:E243))</f>
        <v>0</v>
      </c>
    </row>
    <row r="244" spans="1:6" hidden="1" x14ac:dyDescent="0.25">
      <c r="A244" s="118" t="s">
        <v>198</v>
      </c>
      <c r="B244" s="110" t="s">
        <v>29</v>
      </c>
      <c r="C244" s="104" t="s">
        <v>5688</v>
      </c>
      <c r="D244" s="109">
        <v>9.4299999999999995E-2</v>
      </c>
      <c r="E244" s="32">
        <f>IF(Recherche!$E$3='Base poids'!A244,1,0)</f>
        <v>0</v>
      </c>
      <c r="F244" s="32">
        <f>IF(E244=0,0,SUM($E$2:E244))</f>
        <v>0</v>
      </c>
    </row>
    <row r="245" spans="1:6" hidden="1" x14ac:dyDescent="0.25">
      <c r="A245" s="118" t="s">
        <v>384</v>
      </c>
      <c r="B245" s="104" t="s">
        <v>37</v>
      </c>
      <c r="C245" s="104" t="s">
        <v>733</v>
      </c>
      <c r="D245" s="109">
        <v>0.39710000000000001</v>
      </c>
      <c r="E245" s="32">
        <f>IF(Recherche!$E$3='Base poids'!A245,1,0)</f>
        <v>0</v>
      </c>
      <c r="F245" s="32">
        <f>IF(E245=0,0,SUM($E$2:E245))</f>
        <v>0</v>
      </c>
    </row>
    <row r="246" spans="1:6" hidden="1" x14ac:dyDescent="0.25">
      <c r="A246" s="118" t="s">
        <v>384</v>
      </c>
      <c r="B246" s="110" t="s">
        <v>29</v>
      </c>
      <c r="C246" s="104" t="s">
        <v>5695</v>
      </c>
      <c r="D246" s="109">
        <v>0.2359</v>
      </c>
      <c r="E246" s="32">
        <f>IF(Recherche!$E$3='Base poids'!A246,1,0)</f>
        <v>0</v>
      </c>
      <c r="F246" s="32">
        <f>IF(E246=0,0,SUM($E$2:E246))</f>
        <v>0</v>
      </c>
    </row>
    <row r="247" spans="1:6" hidden="1" x14ac:dyDescent="0.25">
      <c r="A247" s="118" t="s">
        <v>384</v>
      </c>
      <c r="B247" s="110" t="s">
        <v>43</v>
      </c>
      <c r="C247" s="104" t="s">
        <v>774</v>
      </c>
      <c r="D247" s="109">
        <v>0.13550000000000001</v>
      </c>
      <c r="E247" s="32">
        <f>IF(Recherche!$E$3='Base poids'!A247,1,0)</f>
        <v>0</v>
      </c>
      <c r="F247" s="32">
        <f>IF(E247=0,0,SUM($E$2:E247))</f>
        <v>0</v>
      </c>
    </row>
    <row r="248" spans="1:6" hidden="1" x14ac:dyDescent="0.25">
      <c r="A248" s="118" t="s">
        <v>384</v>
      </c>
      <c r="B248" s="110" t="s">
        <v>31</v>
      </c>
      <c r="C248" s="104" t="s">
        <v>4071</v>
      </c>
      <c r="D248" s="109">
        <v>0.12859999999999999</v>
      </c>
      <c r="E248" s="32">
        <f>IF(Recherche!$E$3='Base poids'!A248,1,0)</f>
        <v>0</v>
      </c>
      <c r="F248" s="32">
        <f>IF(E248=0,0,SUM($E$2:E248))</f>
        <v>0</v>
      </c>
    </row>
    <row r="249" spans="1:6" hidden="1" x14ac:dyDescent="0.25">
      <c r="A249" s="118" t="s">
        <v>384</v>
      </c>
      <c r="B249" s="104" t="s">
        <v>2</v>
      </c>
      <c r="C249" s="104" t="s">
        <v>2</v>
      </c>
      <c r="D249" s="109">
        <v>0.10290000000000001</v>
      </c>
      <c r="E249" s="32">
        <f>IF(Recherche!$E$3='Base poids'!A249,1,0)</f>
        <v>0</v>
      </c>
      <c r="F249" s="32">
        <f>IF(E249=0,0,SUM($E$2:E249))</f>
        <v>0</v>
      </c>
    </row>
    <row r="250" spans="1:6" hidden="1" x14ac:dyDescent="0.25">
      <c r="A250" s="118" t="s">
        <v>452</v>
      </c>
      <c r="B250" s="110" t="s">
        <v>43</v>
      </c>
      <c r="C250" s="104" t="s">
        <v>776</v>
      </c>
      <c r="D250" s="109">
        <v>0.44479999999999997</v>
      </c>
      <c r="E250" s="32">
        <f>IF(Recherche!$E$3='Base poids'!A250,1,0)</f>
        <v>0</v>
      </c>
      <c r="F250" s="32">
        <f>IF(E250=0,0,SUM($E$2:E250))</f>
        <v>0</v>
      </c>
    </row>
    <row r="251" spans="1:6" hidden="1" x14ac:dyDescent="0.25">
      <c r="A251" s="118" t="s">
        <v>452</v>
      </c>
      <c r="B251" s="110" t="s">
        <v>31</v>
      </c>
      <c r="C251" s="104" t="s">
        <v>4074</v>
      </c>
      <c r="D251" s="109">
        <v>0.34329999999999999</v>
      </c>
      <c r="E251" s="32">
        <f>IF(Recherche!$E$3='Base poids'!A251,1,0)</f>
        <v>0</v>
      </c>
      <c r="F251" s="32">
        <f>IF(E251=0,0,SUM($E$2:E251))</f>
        <v>0</v>
      </c>
    </row>
    <row r="252" spans="1:6" hidden="1" x14ac:dyDescent="0.25">
      <c r="A252" s="118" t="s">
        <v>452</v>
      </c>
      <c r="B252" s="104" t="s">
        <v>37</v>
      </c>
      <c r="C252" s="104" t="s">
        <v>726</v>
      </c>
      <c r="D252" s="109">
        <v>0.11509999999999999</v>
      </c>
      <c r="E252" s="32">
        <f>IF(Recherche!$E$3='Base poids'!A252,1,0)</f>
        <v>0</v>
      </c>
      <c r="F252" s="32">
        <f>IF(E252=0,0,SUM($E$2:E252))</f>
        <v>0</v>
      </c>
    </row>
    <row r="253" spans="1:6" hidden="1" x14ac:dyDescent="0.25">
      <c r="A253" s="118" t="s">
        <v>452</v>
      </c>
      <c r="B253" s="110" t="s">
        <v>29</v>
      </c>
      <c r="C253" s="104" t="s">
        <v>5745</v>
      </c>
      <c r="D253" s="109">
        <v>9.6799999999999997E-2</v>
      </c>
      <c r="E253" s="32">
        <f>IF(Recherche!$E$3='Base poids'!A253,1,0)</f>
        <v>0</v>
      </c>
      <c r="F253" s="32">
        <f>IF(E253=0,0,SUM($E$2:E253))</f>
        <v>0</v>
      </c>
    </row>
    <row r="254" spans="1:6" hidden="1" x14ac:dyDescent="0.25">
      <c r="A254" s="118" t="s">
        <v>454</v>
      </c>
      <c r="B254" s="110" t="s">
        <v>31</v>
      </c>
      <c r="C254" s="104" t="s">
        <v>4074</v>
      </c>
      <c r="D254" s="109">
        <v>0.31309999999999999</v>
      </c>
      <c r="E254" s="32">
        <f>IF(Recherche!$E$3='Base poids'!A254,1,0)</f>
        <v>0</v>
      </c>
      <c r="F254" s="32">
        <f>IF(E254=0,0,SUM($E$2:E254))</f>
        <v>0</v>
      </c>
    </row>
    <row r="255" spans="1:6" hidden="1" x14ac:dyDescent="0.25">
      <c r="A255" s="118" t="s">
        <v>454</v>
      </c>
      <c r="B255" s="104" t="s">
        <v>37</v>
      </c>
      <c r="C255" s="104" t="s">
        <v>726</v>
      </c>
      <c r="D255" s="109">
        <v>0.29770000000000002</v>
      </c>
      <c r="E255" s="32">
        <f>IF(Recherche!$E$3='Base poids'!A255,1,0)</f>
        <v>0</v>
      </c>
      <c r="F255" s="32">
        <f>IF(E255=0,0,SUM($E$2:E255))</f>
        <v>0</v>
      </c>
    </row>
    <row r="256" spans="1:6" hidden="1" x14ac:dyDescent="0.25">
      <c r="A256" s="118" t="s">
        <v>454</v>
      </c>
      <c r="B256" s="110" t="s">
        <v>43</v>
      </c>
      <c r="C256" s="104" t="s">
        <v>776</v>
      </c>
      <c r="D256" s="109">
        <v>0.22070000000000001</v>
      </c>
      <c r="E256" s="32">
        <f>IF(Recherche!$E$3='Base poids'!A256,1,0)</f>
        <v>0</v>
      </c>
      <c r="F256" s="32">
        <f>IF(E256=0,0,SUM($E$2:E256))</f>
        <v>0</v>
      </c>
    </row>
    <row r="257" spans="1:6" hidden="1" x14ac:dyDescent="0.25">
      <c r="A257" s="118" t="s">
        <v>454</v>
      </c>
      <c r="B257" s="110" t="s">
        <v>39</v>
      </c>
      <c r="C257" s="104" t="s">
        <v>777</v>
      </c>
      <c r="D257" s="109">
        <v>0.1147</v>
      </c>
      <c r="E257" s="32">
        <f>IF(Recherche!$E$3='Base poids'!A257,1,0)</f>
        <v>0</v>
      </c>
      <c r="F257" s="32">
        <f>IF(E257=0,0,SUM($E$2:E257))</f>
        <v>0</v>
      </c>
    </row>
    <row r="258" spans="1:6" hidden="1" x14ac:dyDescent="0.25">
      <c r="A258" s="118" t="s">
        <v>454</v>
      </c>
      <c r="B258" s="110" t="s">
        <v>29</v>
      </c>
      <c r="C258" s="104" t="s">
        <v>5745</v>
      </c>
      <c r="D258" s="109">
        <v>5.3699999999999998E-2</v>
      </c>
      <c r="E258" s="32">
        <f>IF(Recherche!$E$3='Base poids'!A258,1,0)</f>
        <v>0</v>
      </c>
      <c r="F258" s="32">
        <f>IF(E258=0,0,SUM($E$2:E258))</f>
        <v>0</v>
      </c>
    </row>
    <row r="259" spans="1:6" hidden="1" x14ac:dyDescent="0.25">
      <c r="A259" s="118" t="s">
        <v>456</v>
      </c>
      <c r="B259" s="110" t="s">
        <v>31</v>
      </c>
      <c r="C259" s="104" t="s">
        <v>4074</v>
      </c>
      <c r="D259" s="109">
        <v>0.29620000000000002</v>
      </c>
      <c r="E259" s="32">
        <f>IF(Recherche!$E$3='Base poids'!A259,1,0)</f>
        <v>0</v>
      </c>
      <c r="F259" s="32">
        <f>IF(E259=0,0,SUM($E$2:E259))</f>
        <v>0</v>
      </c>
    </row>
    <row r="260" spans="1:6" hidden="1" x14ac:dyDescent="0.25">
      <c r="A260" s="118" t="s">
        <v>456</v>
      </c>
      <c r="B260" s="110" t="s">
        <v>43</v>
      </c>
      <c r="C260" s="104" t="s">
        <v>776</v>
      </c>
      <c r="D260" s="109">
        <v>0.28470000000000001</v>
      </c>
      <c r="E260" s="32">
        <f>IF(Recherche!$E$3='Base poids'!A260,1,0)</f>
        <v>0</v>
      </c>
      <c r="F260" s="32">
        <f>IF(E260=0,0,SUM($E$2:E260))</f>
        <v>0</v>
      </c>
    </row>
    <row r="261" spans="1:6" hidden="1" x14ac:dyDescent="0.25">
      <c r="A261" s="118" t="s">
        <v>456</v>
      </c>
      <c r="B261" s="104" t="s">
        <v>37</v>
      </c>
      <c r="C261" s="104" t="s">
        <v>726</v>
      </c>
      <c r="D261" s="109">
        <v>0.2263</v>
      </c>
      <c r="E261" s="32">
        <f>IF(Recherche!$E$3='Base poids'!A261,1,0)</f>
        <v>0</v>
      </c>
      <c r="F261" s="32">
        <f>IF(E261=0,0,SUM($E$2:E261))</f>
        <v>0</v>
      </c>
    </row>
    <row r="262" spans="1:6" hidden="1" x14ac:dyDescent="0.25">
      <c r="A262" s="118" t="s">
        <v>456</v>
      </c>
      <c r="B262" s="110" t="s">
        <v>29</v>
      </c>
      <c r="C262" s="104" t="s">
        <v>5745</v>
      </c>
      <c r="D262" s="109">
        <v>0.19289999999999999</v>
      </c>
      <c r="E262" s="32">
        <f>IF(Recherche!$E$3='Base poids'!A262,1,0)</f>
        <v>0</v>
      </c>
      <c r="F262" s="32">
        <f>IF(E262=0,0,SUM($E$2:E262))</f>
        <v>0</v>
      </c>
    </row>
    <row r="263" spans="1:6" hidden="1" x14ac:dyDescent="0.25">
      <c r="A263" s="118" t="s">
        <v>458</v>
      </c>
      <c r="B263" s="104" t="s">
        <v>37</v>
      </c>
      <c r="C263" s="104" t="s">
        <v>726</v>
      </c>
      <c r="D263" s="109">
        <v>0.38890000000000002</v>
      </c>
      <c r="E263" s="32">
        <f>IF(Recherche!$E$3='Base poids'!A263,1,0)</f>
        <v>0</v>
      </c>
      <c r="F263" s="32">
        <f>IF(E263=0,0,SUM($E$2:E263))</f>
        <v>0</v>
      </c>
    </row>
    <row r="264" spans="1:6" hidden="1" x14ac:dyDescent="0.25">
      <c r="A264" s="118" t="s">
        <v>458</v>
      </c>
      <c r="B264" s="110" t="s">
        <v>31</v>
      </c>
      <c r="C264" s="104" t="s">
        <v>4074</v>
      </c>
      <c r="D264" s="109">
        <v>0.30709999999999998</v>
      </c>
      <c r="E264" s="32">
        <f>IF(Recherche!$E$3='Base poids'!A264,1,0)</f>
        <v>0</v>
      </c>
      <c r="F264" s="32">
        <f>IF(E264=0,0,SUM($E$2:E264))</f>
        <v>0</v>
      </c>
    </row>
    <row r="265" spans="1:6" hidden="1" x14ac:dyDescent="0.25">
      <c r="A265" s="118" t="s">
        <v>458</v>
      </c>
      <c r="B265" s="110" t="s">
        <v>29</v>
      </c>
      <c r="C265" s="104" t="s">
        <v>5745</v>
      </c>
      <c r="D265" s="109">
        <v>0.18079999999999999</v>
      </c>
      <c r="E265" s="32">
        <f>IF(Recherche!$E$3='Base poids'!A265,1,0)</f>
        <v>0</v>
      </c>
      <c r="F265" s="32">
        <f>IF(E265=0,0,SUM($E$2:E265))</f>
        <v>0</v>
      </c>
    </row>
    <row r="266" spans="1:6" hidden="1" x14ac:dyDescent="0.25">
      <c r="A266" s="118" t="s">
        <v>458</v>
      </c>
      <c r="B266" s="110" t="s">
        <v>43</v>
      </c>
      <c r="C266" s="104" t="s">
        <v>776</v>
      </c>
      <c r="D266" s="109">
        <v>0.1231</v>
      </c>
      <c r="E266" s="32">
        <f>IF(Recherche!$E$3='Base poids'!A266,1,0)</f>
        <v>0</v>
      </c>
      <c r="F266" s="32">
        <f>IF(E266=0,0,SUM($E$2:E266))</f>
        <v>0</v>
      </c>
    </row>
    <row r="267" spans="1:6" hidden="1" x14ac:dyDescent="0.25">
      <c r="A267" s="118" t="s">
        <v>296</v>
      </c>
      <c r="B267" s="110" t="s">
        <v>17</v>
      </c>
      <c r="C267" s="104" t="s">
        <v>3350</v>
      </c>
      <c r="D267" s="109">
        <v>0.38690000000000002</v>
      </c>
      <c r="E267" s="32">
        <f>IF(Recherche!$E$3='Base poids'!A267,1,0)</f>
        <v>0</v>
      </c>
      <c r="F267" s="32">
        <f>IF(E267=0,0,SUM($E$2:E267))</f>
        <v>0</v>
      </c>
    </row>
    <row r="268" spans="1:6" hidden="1" x14ac:dyDescent="0.25">
      <c r="A268" s="118" t="s">
        <v>296</v>
      </c>
      <c r="B268" s="104" t="s">
        <v>37</v>
      </c>
      <c r="C268" s="104" t="s">
        <v>731</v>
      </c>
      <c r="D268" s="109">
        <v>0.35460000000000003</v>
      </c>
      <c r="E268" s="32">
        <f>IF(Recherche!$E$3='Base poids'!A268,1,0)</f>
        <v>0</v>
      </c>
      <c r="F268" s="32">
        <f>IF(E268=0,0,SUM($E$2:E268))</f>
        <v>0</v>
      </c>
    </row>
    <row r="269" spans="1:6" hidden="1" x14ac:dyDescent="0.25">
      <c r="A269" s="118" t="s">
        <v>296</v>
      </c>
      <c r="B269" s="110" t="s">
        <v>39</v>
      </c>
      <c r="C269" s="104" t="s">
        <v>775</v>
      </c>
      <c r="D269" s="109">
        <v>0.18129999999999999</v>
      </c>
      <c r="E269" s="32">
        <f>IF(Recherche!$E$3='Base poids'!A269,1,0)</f>
        <v>0</v>
      </c>
      <c r="F269" s="32">
        <f>IF(E269=0,0,SUM($E$2:E269))</f>
        <v>0</v>
      </c>
    </row>
    <row r="270" spans="1:6" hidden="1" x14ac:dyDescent="0.25">
      <c r="A270" s="118" t="s">
        <v>296</v>
      </c>
      <c r="B270" s="110" t="s">
        <v>29</v>
      </c>
      <c r="C270" s="104" t="s">
        <v>5803</v>
      </c>
      <c r="D270" s="109">
        <v>7.7299999999999994E-2</v>
      </c>
      <c r="E270" s="32">
        <f>IF(Recherche!$E$3='Base poids'!A270,1,0)</f>
        <v>0</v>
      </c>
      <c r="F270" s="32">
        <f>IF(E270=0,0,SUM($E$2:E270))</f>
        <v>0</v>
      </c>
    </row>
    <row r="271" spans="1:6" hidden="1" x14ac:dyDescent="0.25">
      <c r="A271" s="118" t="s">
        <v>460</v>
      </c>
      <c r="B271" s="110" t="s">
        <v>31</v>
      </c>
      <c r="C271" s="104" t="s">
        <v>4074</v>
      </c>
      <c r="D271" s="109">
        <v>0.44130000000000003</v>
      </c>
      <c r="E271" s="32">
        <f>IF(Recherche!$E$3='Base poids'!A271,1,0)</f>
        <v>0</v>
      </c>
      <c r="F271" s="32">
        <f>IF(E271=0,0,SUM($E$2:E271))</f>
        <v>0</v>
      </c>
    </row>
    <row r="272" spans="1:6" hidden="1" x14ac:dyDescent="0.25">
      <c r="A272" s="118" t="s">
        <v>460</v>
      </c>
      <c r="B272" s="104" t="s">
        <v>37</v>
      </c>
      <c r="C272" s="104" t="s">
        <v>726</v>
      </c>
      <c r="D272" s="109">
        <v>0.33069999999999999</v>
      </c>
      <c r="E272" s="32">
        <f>IF(Recherche!$E$3='Base poids'!A272,1,0)</f>
        <v>0</v>
      </c>
      <c r="F272" s="32">
        <f>IF(E272=0,0,SUM($E$2:E272))</f>
        <v>0</v>
      </c>
    </row>
    <row r="273" spans="1:6" hidden="1" x14ac:dyDescent="0.25">
      <c r="A273" s="118" t="s">
        <v>460</v>
      </c>
      <c r="B273" s="110" t="s">
        <v>29</v>
      </c>
      <c r="C273" s="104" t="s">
        <v>5745</v>
      </c>
      <c r="D273" s="109">
        <v>0.12330000000000001</v>
      </c>
      <c r="E273" s="32">
        <f>IF(Recherche!$E$3='Base poids'!A273,1,0)</f>
        <v>0</v>
      </c>
      <c r="F273" s="32">
        <f>IF(E273=0,0,SUM($E$2:E273))</f>
        <v>0</v>
      </c>
    </row>
    <row r="274" spans="1:6" hidden="1" x14ac:dyDescent="0.25">
      <c r="A274" s="118" t="s">
        <v>460</v>
      </c>
      <c r="B274" s="110" t="s">
        <v>43</v>
      </c>
      <c r="C274" s="104" t="s">
        <v>776</v>
      </c>
      <c r="D274" s="109">
        <v>0.1048</v>
      </c>
      <c r="E274" s="32">
        <f>IF(Recherche!$E$3='Base poids'!A274,1,0)</f>
        <v>0</v>
      </c>
      <c r="F274" s="32">
        <f>IF(E274=0,0,SUM($E$2:E274))</f>
        <v>0</v>
      </c>
    </row>
    <row r="275" spans="1:6" hidden="1" x14ac:dyDescent="0.25">
      <c r="A275" s="118" t="s">
        <v>462</v>
      </c>
      <c r="B275" s="110" t="s">
        <v>31</v>
      </c>
      <c r="C275" s="104" t="s">
        <v>4074</v>
      </c>
      <c r="D275" s="109">
        <v>0.37290000000000001</v>
      </c>
      <c r="E275" s="32">
        <f>IF(Recherche!$E$3='Base poids'!A275,1,0)</f>
        <v>0</v>
      </c>
      <c r="F275" s="32">
        <f>IF(E275=0,0,SUM($E$2:E275))</f>
        <v>0</v>
      </c>
    </row>
    <row r="276" spans="1:6" hidden="1" x14ac:dyDescent="0.25">
      <c r="A276" s="118" t="s">
        <v>462</v>
      </c>
      <c r="B276" s="110" t="s">
        <v>29</v>
      </c>
      <c r="C276" s="104" t="s">
        <v>5745</v>
      </c>
      <c r="D276" s="109">
        <v>0.3276</v>
      </c>
      <c r="E276" s="32">
        <f>IF(Recherche!$E$3='Base poids'!A276,1,0)</f>
        <v>0</v>
      </c>
      <c r="F276" s="32">
        <f>IF(E276=0,0,SUM($E$2:E276))</f>
        <v>0</v>
      </c>
    </row>
    <row r="277" spans="1:6" hidden="1" x14ac:dyDescent="0.25">
      <c r="A277" s="118" t="s">
        <v>462</v>
      </c>
      <c r="B277" s="110" t="s">
        <v>43</v>
      </c>
      <c r="C277" s="104" t="s">
        <v>776</v>
      </c>
      <c r="D277" s="109">
        <v>0.2142</v>
      </c>
      <c r="E277" s="32">
        <f>IF(Recherche!$E$3='Base poids'!A277,1,0)</f>
        <v>0</v>
      </c>
      <c r="F277" s="32">
        <f>IF(E277=0,0,SUM($E$2:E277))</f>
        <v>0</v>
      </c>
    </row>
    <row r="278" spans="1:6" hidden="1" x14ac:dyDescent="0.25">
      <c r="A278" s="118" t="s">
        <v>462</v>
      </c>
      <c r="B278" s="104" t="s">
        <v>37</v>
      </c>
      <c r="C278" s="104" t="s">
        <v>726</v>
      </c>
      <c r="D278" s="109">
        <v>8.5300000000000001E-2</v>
      </c>
      <c r="E278" s="32">
        <f>IF(Recherche!$E$3='Base poids'!A278,1,0)</f>
        <v>0</v>
      </c>
      <c r="F278" s="32">
        <f>IF(E278=0,0,SUM($E$2:E278))</f>
        <v>0</v>
      </c>
    </row>
    <row r="279" spans="1:6" hidden="1" x14ac:dyDescent="0.25">
      <c r="A279" s="118" t="s">
        <v>464</v>
      </c>
      <c r="B279" s="110" t="s">
        <v>31</v>
      </c>
      <c r="C279" s="104" t="s">
        <v>4074</v>
      </c>
      <c r="D279" s="109">
        <v>0.309</v>
      </c>
      <c r="E279" s="32">
        <f>IF(Recherche!$E$3='Base poids'!A279,1,0)</f>
        <v>0</v>
      </c>
      <c r="F279" s="32">
        <f>IF(E279=0,0,SUM($E$2:E279))</f>
        <v>0</v>
      </c>
    </row>
    <row r="280" spans="1:6" hidden="1" x14ac:dyDescent="0.25">
      <c r="A280" s="118" t="s">
        <v>464</v>
      </c>
      <c r="B280" s="104" t="s">
        <v>37</v>
      </c>
      <c r="C280" s="104" t="s">
        <v>726</v>
      </c>
      <c r="D280" s="109">
        <v>0.28889999999999999</v>
      </c>
      <c r="E280" s="32">
        <f>IF(Recherche!$E$3='Base poids'!A280,1,0)</f>
        <v>0</v>
      </c>
      <c r="F280" s="32">
        <f>IF(E280=0,0,SUM($E$2:E280))</f>
        <v>0</v>
      </c>
    </row>
    <row r="281" spans="1:6" hidden="1" x14ac:dyDescent="0.25">
      <c r="A281" s="118" t="s">
        <v>464</v>
      </c>
      <c r="B281" s="110" t="s">
        <v>29</v>
      </c>
      <c r="C281" s="104" t="s">
        <v>5745</v>
      </c>
      <c r="D281" s="109">
        <v>0.24410000000000001</v>
      </c>
      <c r="E281" s="32">
        <f>IF(Recherche!$E$3='Base poids'!A281,1,0)</f>
        <v>0</v>
      </c>
      <c r="F281" s="32">
        <f>IF(E281=0,0,SUM($E$2:E281))</f>
        <v>0</v>
      </c>
    </row>
    <row r="282" spans="1:6" hidden="1" x14ac:dyDescent="0.25">
      <c r="A282" s="118" t="s">
        <v>464</v>
      </c>
      <c r="B282" s="110" t="s">
        <v>43</v>
      </c>
      <c r="C282" s="104" t="s">
        <v>776</v>
      </c>
      <c r="D282" s="109">
        <v>0.158</v>
      </c>
      <c r="E282" s="32">
        <f>IF(Recherche!$E$3='Base poids'!A282,1,0)</f>
        <v>0</v>
      </c>
      <c r="F282" s="32">
        <f>IF(E282=0,0,SUM($E$2:E282))</f>
        <v>0</v>
      </c>
    </row>
    <row r="283" spans="1:6" hidden="1" x14ac:dyDescent="0.25">
      <c r="A283" s="118" t="s">
        <v>466</v>
      </c>
      <c r="B283" s="110" t="s">
        <v>31</v>
      </c>
      <c r="C283" s="104" t="s">
        <v>4074</v>
      </c>
      <c r="D283" s="109">
        <v>0.30170000000000002</v>
      </c>
      <c r="E283" s="32">
        <f>IF(Recherche!$E$3='Base poids'!A283,1,0)</f>
        <v>0</v>
      </c>
      <c r="F283" s="32">
        <f>IF(E283=0,0,SUM($E$2:E283))</f>
        <v>0</v>
      </c>
    </row>
    <row r="284" spans="1:6" hidden="1" x14ac:dyDescent="0.25">
      <c r="A284" s="118" t="s">
        <v>466</v>
      </c>
      <c r="B284" s="110" t="s">
        <v>43</v>
      </c>
      <c r="C284" s="104" t="s">
        <v>776</v>
      </c>
      <c r="D284" s="109">
        <v>0.28760000000000002</v>
      </c>
      <c r="E284" s="32">
        <f>IF(Recherche!$E$3='Base poids'!A284,1,0)</f>
        <v>0</v>
      </c>
      <c r="F284" s="32">
        <f>IF(E284=0,0,SUM($E$2:E284))</f>
        <v>0</v>
      </c>
    </row>
    <row r="285" spans="1:6" hidden="1" x14ac:dyDescent="0.25">
      <c r="A285" s="118" t="s">
        <v>466</v>
      </c>
      <c r="B285" s="104" t="s">
        <v>37</v>
      </c>
      <c r="C285" s="104" t="s">
        <v>726</v>
      </c>
      <c r="D285" s="109">
        <v>0.2177</v>
      </c>
      <c r="E285" s="32">
        <f>IF(Recherche!$E$3='Base poids'!A285,1,0)</f>
        <v>0</v>
      </c>
      <c r="F285" s="32">
        <f>IF(E285=0,0,SUM($E$2:E285))</f>
        <v>0</v>
      </c>
    </row>
    <row r="286" spans="1:6" hidden="1" x14ac:dyDescent="0.25">
      <c r="A286" s="118" t="s">
        <v>466</v>
      </c>
      <c r="B286" s="110" t="s">
        <v>29</v>
      </c>
      <c r="C286" s="104" t="s">
        <v>5745</v>
      </c>
      <c r="D286" s="109">
        <v>0.193</v>
      </c>
      <c r="E286" s="32">
        <f>IF(Recherche!$E$3='Base poids'!A286,1,0)</f>
        <v>0</v>
      </c>
      <c r="F286" s="32">
        <f>IF(E286=0,0,SUM($E$2:E286))</f>
        <v>0</v>
      </c>
    </row>
    <row r="287" spans="1:6" hidden="1" x14ac:dyDescent="0.25">
      <c r="A287" s="118" t="s">
        <v>468</v>
      </c>
      <c r="B287" s="110" t="s">
        <v>31</v>
      </c>
      <c r="C287" s="104" t="s">
        <v>4074</v>
      </c>
      <c r="D287" s="109">
        <v>0.35620000000000002</v>
      </c>
      <c r="E287" s="32">
        <f>IF(Recherche!$E$3='Base poids'!A287,1,0)</f>
        <v>0</v>
      </c>
      <c r="F287" s="32">
        <f>IF(E287=0,0,SUM($E$2:E287))</f>
        <v>0</v>
      </c>
    </row>
    <row r="288" spans="1:6" hidden="1" x14ac:dyDescent="0.25">
      <c r="A288" s="118" t="s">
        <v>468</v>
      </c>
      <c r="B288" s="110" t="s">
        <v>29</v>
      </c>
      <c r="C288" s="104" t="s">
        <v>5745</v>
      </c>
      <c r="D288" s="109">
        <v>0.27010000000000001</v>
      </c>
      <c r="E288" s="32">
        <f>IF(Recherche!$E$3='Base poids'!A288,1,0)</f>
        <v>0</v>
      </c>
      <c r="F288" s="32">
        <f>IF(E288=0,0,SUM($E$2:E288))</f>
        <v>0</v>
      </c>
    </row>
    <row r="289" spans="1:6" hidden="1" x14ac:dyDescent="0.25">
      <c r="A289" s="118" t="s">
        <v>468</v>
      </c>
      <c r="B289" s="104" t="s">
        <v>37</v>
      </c>
      <c r="C289" s="104" t="s">
        <v>726</v>
      </c>
      <c r="D289" s="109">
        <v>0.23380000000000001</v>
      </c>
      <c r="E289" s="32">
        <f>IF(Recherche!$E$3='Base poids'!A289,1,0)</f>
        <v>0</v>
      </c>
      <c r="F289" s="32">
        <f>IF(E289=0,0,SUM($E$2:E289))</f>
        <v>0</v>
      </c>
    </row>
    <row r="290" spans="1:6" hidden="1" x14ac:dyDescent="0.25">
      <c r="A290" s="118" t="s">
        <v>468</v>
      </c>
      <c r="B290" s="110" t="s">
        <v>43</v>
      </c>
      <c r="C290" s="104" t="s">
        <v>776</v>
      </c>
      <c r="D290" s="109">
        <v>0.14000000000000001</v>
      </c>
      <c r="E290" s="32">
        <f>IF(Recherche!$E$3='Base poids'!A290,1,0)</f>
        <v>0</v>
      </c>
      <c r="F290" s="32">
        <f>IF(E290=0,0,SUM($E$2:E290))</f>
        <v>0</v>
      </c>
    </row>
    <row r="291" spans="1:6" hidden="1" x14ac:dyDescent="0.25">
      <c r="A291" s="118" t="s">
        <v>470</v>
      </c>
      <c r="B291" s="104" t="s">
        <v>37</v>
      </c>
      <c r="C291" s="104" t="s">
        <v>726</v>
      </c>
      <c r="D291" s="109">
        <v>0.34460000000000002</v>
      </c>
      <c r="E291" s="32">
        <f>IF(Recherche!$E$3='Base poids'!A291,1,0)</f>
        <v>0</v>
      </c>
      <c r="F291" s="32">
        <f>IF(E291=0,0,SUM($E$2:E291))</f>
        <v>0</v>
      </c>
    </row>
    <row r="292" spans="1:6" hidden="1" x14ac:dyDescent="0.25">
      <c r="A292" s="118" t="s">
        <v>470</v>
      </c>
      <c r="B292" s="110" t="s">
        <v>31</v>
      </c>
      <c r="C292" s="104" t="s">
        <v>4074</v>
      </c>
      <c r="D292" s="109">
        <v>0.20549999999999999</v>
      </c>
      <c r="E292" s="32">
        <f>IF(Recherche!$E$3='Base poids'!A292,1,0)</f>
        <v>0</v>
      </c>
      <c r="F292" s="32">
        <f>IF(E292=0,0,SUM($E$2:E292))</f>
        <v>0</v>
      </c>
    </row>
    <row r="293" spans="1:6" hidden="1" x14ac:dyDescent="0.25">
      <c r="A293" s="118" t="s">
        <v>470</v>
      </c>
      <c r="B293" s="110" t="s">
        <v>43</v>
      </c>
      <c r="C293" s="104" t="s">
        <v>776</v>
      </c>
      <c r="D293" s="109">
        <v>0.1757</v>
      </c>
      <c r="E293" s="32">
        <f>IF(Recherche!$E$3='Base poids'!A293,1,0)</f>
        <v>0</v>
      </c>
      <c r="F293" s="32">
        <f>IF(E293=0,0,SUM($E$2:E293))</f>
        <v>0</v>
      </c>
    </row>
    <row r="294" spans="1:6" hidden="1" x14ac:dyDescent="0.25">
      <c r="A294" s="118" t="s">
        <v>470</v>
      </c>
      <c r="B294" s="110" t="s">
        <v>25</v>
      </c>
      <c r="C294" s="104" t="s">
        <v>794</v>
      </c>
      <c r="D294" s="109">
        <v>0.15310000000000001</v>
      </c>
      <c r="E294" s="32">
        <f>IF(Recherche!$E$3='Base poids'!A294,1,0)</f>
        <v>0</v>
      </c>
      <c r="F294" s="32">
        <f>IF(E294=0,0,SUM($E$2:E294))</f>
        <v>0</v>
      </c>
    </row>
    <row r="295" spans="1:6" hidden="1" x14ac:dyDescent="0.25">
      <c r="A295" s="118" t="s">
        <v>470</v>
      </c>
      <c r="B295" s="110" t="s">
        <v>29</v>
      </c>
      <c r="C295" s="104" t="s">
        <v>5745</v>
      </c>
      <c r="D295" s="109">
        <v>0.121</v>
      </c>
      <c r="E295" s="32">
        <f>IF(Recherche!$E$3='Base poids'!A295,1,0)</f>
        <v>0</v>
      </c>
      <c r="F295" s="32">
        <f>IF(E295=0,0,SUM($E$2:E295))</f>
        <v>0</v>
      </c>
    </row>
    <row r="296" spans="1:6" hidden="1" x14ac:dyDescent="0.25">
      <c r="A296" s="118" t="s">
        <v>472</v>
      </c>
      <c r="B296" s="104" t="s">
        <v>37</v>
      </c>
      <c r="C296" s="104" t="s">
        <v>726</v>
      </c>
      <c r="D296" s="109">
        <v>0.50939999999999996</v>
      </c>
      <c r="E296" s="32">
        <f>IF(Recherche!$E$3='Base poids'!A296,1,0)</f>
        <v>0</v>
      </c>
      <c r="F296" s="32">
        <f>IF(E296=0,0,SUM($E$2:E296))</f>
        <v>0</v>
      </c>
    </row>
    <row r="297" spans="1:6" hidden="1" x14ac:dyDescent="0.25">
      <c r="A297" s="118" t="s">
        <v>472</v>
      </c>
      <c r="B297" s="110" t="s">
        <v>31</v>
      </c>
      <c r="C297" s="104" t="s">
        <v>4074</v>
      </c>
      <c r="D297" s="109">
        <v>0.1953</v>
      </c>
      <c r="E297" s="32">
        <f>IF(Recherche!$E$3='Base poids'!A297,1,0)</f>
        <v>0</v>
      </c>
      <c r="F297" s="32">
        <f>IF(E297=0,0,SUM($E$2:E297))</f>
        <v>0</v>
      </c>
    </row>
    <row r="298" spans="1:6" hidden="1" x14ac:dyDescent="0.25">
      <c r="A298" s="118" t="s">
        <v>472</v>
      </c>
      <c r="B298" s="110" t="s">
        <v>43</v>
      </c>
      <c r="C298" s="104" t="s">
        <v>776</v>
      </c>
      <c r="D298" s="109">
        <v>0.16320000000000001</v>
      </c>
      <c r="E298" s="32">
        <f>IF(Recherche!$E$3='Base poids'!A298,1,0)</f>
        <v>0</v>
      </c>
      <c r="F298" s="32">
        <f>IF(E298=0,0,SUM($E$2:E298))</f>
        <v>0</v>
      </c>
    </row>
    <row r="299" spans="1:6" hidden="1" x14ac:dyDescent="0.25">
      <c r="A299" s="118" t="s">
        <v>472</v>
      </c>
      <c r="B299" s="110" t="s">
        <v>29</v>
      </c>
      <c r="C299" s="104" t="s">
        <v>5745</v>
      </c>
      <c r="D299" s="109">
        <v>0.1321</v>
      </c>
      <c r="E299" s="32">
        <f>IF(Recherche!$E$3='Base poids'!A299,1,0)</f>
        <v>0</v>
      </c>
      <c r="F299" s="32">
        <f>IF(E299=0,0,SUM($E$2:E299))</f>
        <v>0</v>
      </c>
    </row>
    <row r="300" spans="1:6" hidden="1" x14ac:dyDescent="0.25">
      <c r="A300" s="118" t="s">
        <v>82</v>
      </c>
      <c r="B300" s="110" t="s">
        <v>31</v>
      </c>
      <c r="C300" s="104" t="s">
        <v>4077</v>
      </c>
      <c r="D300" s="109">
        <v>0.34289999999999998</v>
      </c>
      <c r="E300" s="32">
        <f>IF(Recherche!$E$3='Base poids'!A300,1,0)</f>
        <v>0</v>
      </c>
      <c r="F300" s="32">
        <f>IF(E300=0,0,SUM($E$2:E300))</f>
        <v>0</v>
      </c>
    </row>
    <row r="301" spans="1:6" hidden="1" x14ac:dyDescent="0.25">
      <c r="A301" s="118" t="s">
        <v>82</v>
      </c>
      <c r="B301" s="110" t="s">
        <v>43</v>
      </c>
      <c r="C301" s="104" t="s">
        <v>781</v>
      </c>
      <c r="D301" s="109">
        <v>0.25919999999999999</v>
      </c>
      <c r="E301" s="32">
        <f>IF(Recherche!$E$3='Base poids'!A301,1,0)</f>
        <v>0</v>
      </c>
      <c r="F301" s="32">
        <f>IF(E301=0,0,SUM($E$2:E301))</f>
        <v>0</v>
      </c>
    </row>
    <row r="302" spans="1:6" hidden="1" x14ac:dyDescent="0.25">
      <c r="A302" s="118" t="s">
        <v>82</v>
      </c>
      <c r="B302" s="104" t="s">
        <v>37</v>
      </c>
      <c r="C302" s="104" t="s">
        <v>729</v>
      </c>
      <c r="D302" s="109">
        <v>0.1714</v>
      </c>
      <c r="E302" s="32">
        <f>IF(Recherche!$E$3='Base poids'!A302,1,0)</f>
        <v>0</v>
      </c>
      <c r="F302" s="32">
        <f>IF(E302=0,0,SUM($E$2:E302))</f>
        <v>0</v>
      </c>
    </row>
    <row r="303" spans="1:6" hidden="1" x14ac:dyDescent="0.25">
      <c r="A303" s="118" t="s">
        <v>82</v>
      </c>
      <c r="B303" s="110" t="s">
        <v>17</v>
      </c>
      <c r="C303" s="104" t="s">
        <v>3350</v>
      </c>
      <c r="D303" s="109">
        <v>0.1143</v>
      </c>
      <c r="E303" s="32">
        <f>IF(Recherche!$E$3='Base poids'!A303,1,0)</f>
        <v>0</v>
      </c>
      <c r="F303" s="32">
        <f>IF(E303=0,0,SUM($E$2:E303))</f>
        <v>0</v>
      </c>
    </row>
    <row r="304" spans="1:6" hidden="1" x14ac:dyDescent="0.25">
      <c r="A304" s="118" t="s">
        <v>82</v>
      </c>
      <c r="B304" s="110" t="s">
        <v>39</v>
      </c>
      <c r="C304" s="104" t="s">
        <v>775</v>
      </c>
      <c r="D304" s="109">
        <v>0.11219999999999999</v>
      </c>
      <c r="E304" s="32">
        <f>IF(Recherche!$E$3='Base poids'!A304,1,0)</f>
        <v>0</v>
      </c>
      <c r="F304" s="32">
        <f>IF(E304=0,0,SUM($E$2:E304))</f>
        <v>0</v>
      </c>
    </row>
    <row r="305" spans="1:6" hidden="1" x14ac:dyDescent="0.25">
      <c r="A305" s="118" t="s">
        <v>416</v>
      </c>
      <c r="B305" s="104" t="s">
        <v>37</v>
      </c>
      <c r="C305" s="104" t="s">
        <v>733</v>
      </c>
      <c r="D305" s="109">
        <v>0.52559999999999996</v>
      </c>
      <c r="E305" s="32">
        <f>IF(Recherche!$E$3='Base poids'!A305,1,0)</f>
        <v>0</v>
      </c>
      <c r="F305" s="32">
        <f>IF(E305=0,0,SUM($E$2:E305))</f>
        <v>0</v>
      </c>
    </row>
    <row r="306" spans="1:6" hidden="1" x14ac:dyDescent="0.25">
      <c r="A306" s="118" t="s">
        <v>416</v>
      </c>
      <c r="B306" s="110" t="s">
        <v>43</v>
      </c>
      <c r="C306" s="104" t="s">
        <v>782</v>
      </c>
      <c r="D306" s="109">
        <v>0.252</v>
      </c>
      <c r="E306" s="32">
        <f>IF(Recherche!$E$3='Base poids'!A306,1,0)</f>
        <v>0</v>
      </c>
      <c r="F306" s="32">
        <f>IF(E306=0,0,SUM($E$2:E306))</f>
        <v>0</v>
      </c>
    </row>
    <row r="307" spans="1:6" hidden="1" x14ac:dyDescent="0.25">
      <c r="A307" s="118" t="s">
        <v>416</v>
      </c>
      <c r="B307" s="110" t="s">
        <v>31</v>
      </c>
      <c r="C307" s="104" t="s">
        <v>4073</v>
      </c>
      <c r="D307" s="109">
        <v>0.22239999999999999</v>
      </c>
      <c r="E307" s="32">
        <f>IF(Recherche!$E$3='Base poids'!A307,1,0)</f>
        <v>0</v>
      </c>
      <c r="F307" s="32">
        <f>IF(E307=0,0,SUM($E$2:E307))</f>
        <v>0</v>
      </c>
    </row>
    <row r="308" spans="1:6" hidden="1" x14ac:dyDescent="0.25">
      <c r="A308" s="118" t="s">
        <v>474</v>
      </c>
      <c r="B308" s="110" t="s">
        <v>43</v>
      </c>
      <c r="C308" s="104" t="s">
        <v>776</v>
      </c>
      <c r="D308" s="109">
        <v>0.26629999999999998</v>
      </c>
      <c r="E308" s="32">
        <f>IF(Recherche!$E$3='Base poids'!A308,1,0)</f>
        <v>0</v>
      </c>
      <c r="F308" s="32">
        <f>IF(E308=0,0,SUM($E$2:E308))</f>
        <v>0</v>
      </c>
    </row>
    <row r="309" spans="1:6" hidden="1" x14ac:dyDescent="0.25">
      <c r="A309" s="118" t="s">
        <v>474</v>
      </c>
      <c r="B309" s="110" t="s">
        <v>31</v>
      </c>
      <c r="C309" s="104" t="s">
        <v>4074</v>
      </c>
      <c r="D309" s="109">
        <v>0.219</v>
      </c>
      <c r="E309" s="32">
        <f>IF(Recherche!$E$3='Base poids'!A309,1,0)</f>
        <v>0</v>
      </c>
      <c r="F309" s="32">
        <f>IF(E309=0,0,SUM($E$2:E309))</f>
        <v>0</v>
      </c>
    </row>
    <row r="310" spans="1:6" hidden="1" x14ac:dyDescent="0.25">
      <c r="A310" s="118" t="s">
        <v>474</v>
      </c>
      <c r="B310" s="110" t="s">
        <v>39</v>
      </c>
      <c r="C310" s="104" t="s">
        <v>777</v>
      </c>
      <c r="D310" s="109">
        <v>0.2132</v>
      </c>
      <c r="E310" s="32">
        <f>IF(Recherche!$E$3='Base poids'!A310,1,0)</f>
        <v>0</v>
      </c>
      <c r="F310" s="32">
        <f>IF(E310=0,0,SUM($E$2:E310))</f>
        <v>0</v>
      </c>
    </row>
    <row r="311" spans="1:6" hidden="1" x14ac:dyDescent="0.25">
      <c r="A311" s="118" t="s">
        <v>474</v>
      </c>
      <c r="B311" s="110" t="s">
        <v>29</v>
      </c>
      <c r="C311" s="104" t="s">
        <v>5745</v>
      </c>
      <c r="D311" s="109">
        <v>0.16089999999999999</v>
      </c>
      <c r="E311" s="32">
        <f>IF(Recherche!$E$3='Base poids'!A311,1,0)</f>
        <v>0</v>
      </c>
      <c r="F311" s="32">
        <f>IF(E311=0,0,SUM($E$2:E311))</f>
        <v>0</v>
      </c>
    </row>
    <row r="312" spans="1:6" hidden="1" x14ac:dyDescent="0.25">
      <c r="A312" s="118" t="s">
        <v>474</v>
      </c>
      <c r="B312" s="104" t="s">
        <v>37</v>
      </c>
      <c r="C312" s="104" t="s">
        <v>726</v>
      </c>
      <c r="D312" s="109">
        <v>0.1406</v>
      </c>
      <c r="E312" s="32">
        <f>IF(Recherche!$E$3='Base poids'!A312,1,0)</f>
        <v>0</v>
      </c>
      <c r="F312" s="32">
        <f>IF(E312=0,0,SUM($E$2:E312))</f>
        <v>0</v>
      </c>
    </row>
    <row r="313" spans="1:6" hidden="1" x14ac:dyDescent="0.25">
      <c r="A313" s="118" t="s">
        <v>476</v>
      </c>
      <c r="B313" s="110" t="s">
        <v>31</v>
      </c>
      <c r="C313" s="104" t="s">
        <v>4074</v>
      </c>
      <c r="D313" s="109">
        <v>0.49340000000000001</v>
      </c>
      <c r="E313" s="32">
        <f>IF(Recherche!$E$3='Base poids'!A313,1,0)</f>
        <v>0</v>
      </c>
      <c r="F313" s="32">
        <f>IF(E313=0,0,SUM($E$2:E313))</f>
        <v>0</v>
      </c>
    </row>
    <row r="314" spans="1:6" hidden="1" x14ac:dyDescent="0.25">
      <c r="A314" s="118" t="s">
        <v>476</v>
      </c>
      <c r="B314" s="110" t="s">
        <v>29</v>
      </c>
      <c r="C314" s="104" t="s">
        <v>5745</v>
      </c>
      <c r="D314" s="109">
        <v>0.2596</v>
      </c>
      <c r="E314" s="32">
        <f>IF(Recherche!$E$3='Base poids'!A314,1,0)</f>
        <v>0</v>
      </c>
      <c r="F314" s="32">
        <f>IF(E314=0,0,SUM($E$2:E314))</f>
        <v>0</v>
      </c>
    </row>
    <row r="315" spans="1:6" hidden="1" x14ac:dyDescent="0.25">
      <c r="A315" s="118" t="s">
        <v>476</v>
      </c>
      <c r="B315" s="104" t="s">
        <v>37</v>
      </c>
      <c r="C315" s="104" t="s">
        <v>726</v>
      </c>
      <c r="D315" s="109">
        <v>0.1293</v>
      </c>
      <c r="E315" s="32">
        <f>IF(Recherche!$E$3='Base poids'!A315,1,0)</f>
        <v>0</v>
      </c>
      <c r="F315" s="32">
        <f>IF(E315=0,0,SUM($E$2:E315))</f>
        <v>0</v>
      </c>
    </row>
    <row r="316" spans="1:6" hidden="1" x14ac:dyDescent="0.25">
      <c r="A316" s="118" t="s">
        <v>476</v>
      </c>
      <c r="B316" s="110" t="s">
        <v>43</v>
      </c>
      <c r="C316" s="104" t="s">
        <v>776</v>
      </c>
      <c r="D316" s="109">
        <v>0.1177</v>
      </c>
      <c r="E316" s="32">
        <f>IF(Recherche!$E$3='Base poids'!A316,1,0)</f>
        <v>0</v>
      </c>
      <c r="F316" s="32">
        <f>IF(E316=0,0,SUM($E$2:E316))</f>
        <v>0</v>
      </c>
    </row>
    <row r="317" spans="1:6" hidden="1" x14ac:dyDescent="0.25">
      <c r="A317" s="118" t="s">
        <v>478</v>
      </c>
      <c r="B317" s="104" t="s">
        <v>37</v>
      </c>
      <c r="C317" s="104" t="s">
        <v>726</v>
      </c>
      <c r="D317" s="109">
        <v>0.39269999999999999</v>
      </c>
      <c r="E317" s="32">
        <f>IF(Recherche!$E$3='Base poids'!A317,1,0)</f>
        <v>0</v>
      </c>
      <c r="F317" s="32">
        <f>IF(E317=0,0,SUM($E$2:E317))</f>
        <v>0</v>
      </c>
    </row>
    <row r="318" spans="1:6" hidden="1" x14ac:dyDescent="0.25">
      <c r="A318" s="118" t="s">
        <v>478</v>
      </c>
      <c r="B318" s="110" t="s">
        <v>31</v>
      </c>
      <c r="C318" s="104" t="s">
        <v>4074</v>
      </c>
      <c r="D318" s="109">
        <v>0.2576</v>
      </c>
      <c r="E318" s="32">
        <f>IF(Recherche!$E$3='Base poids'!A318,1,0)</f>
        <v>0</v>
      </c>
      <c r="F318" s="32">
        <f>IF(E318=0,0,SUM($E$2:E318))</f>
        <v>0</v>
      </c>
    </row>
    <row r="319" spans="1:6" hidden="1" x14ac:dyDescent="0.25">
      <c r="A319" s="118" t="s">
        <v>478</v>
      </c>
      <c r="B319" s="110" t="s">
        <v>43</v>
      </c>
      <c r="C319" s="104" t="s">
        <v>776</v>
      </c>
      <c r="D319" s="109">
        <v>0.1837</v>
      </c>
      <c r="E319" s="32">
        <f>IF(Recherche!$E$3='Base poids'!A319,1,0)</f>
        <v>0</v>
      </c>
      <c r="F319" s="32">
        <f>IF(E319=0,0,SUM($E$2:E319))</f>
        <v>0</v>
      </c>
    </row>
    <row r="320" spans="1:6" hidden="1" x14ac:dyDescent="0.25">
      <c r="A320" s="118" t="s">
        <v>478</v>
      </c>
      <c r="B320" s="110" t="s">
        <v>29</v>
      </c>
      <c r="C320" s="104" t="s">
        <v>5745</v>
      </c>
      <c r="D320" s="109">
        <v>0.16600000000000001</v>
      </c>
      <c r="E320" s="32">
        <f>IF(Recherche!$E$3='Base poids'!A320,1,0)</f>
        <v>0</v>
      </c>
      <c r="F320" s="32">
        <f>IF(E320=0,0,SUM($E$2:E320))</f>
        <v>0</v>
      </c>
    </row>
    <row r="321" spans="1:6" hidden="1" x14ac:dyDescent="0.25">
      <c r="A321" s="118" t="s">
        <v>84</v>
      </c>
      <c r="B321" s="110" t="s">
        <v>31</v>
      </c>
      <c r="C321" s="104" t="s">
        <v>4077</v>
      </c>
      <c r="D321" s="109">
        <v>0.34329999999999999</v>
      </c>
      <c r="E321" s="32">
        <f>IF(Recherche!$E$3='Base poids'!A321,1,0)</f>
        <v>0</v>
      </c>
      <c r="F321" s="32">
        <f>IF(E321=0,0,SUM($E$2:E321))</f>
        <v>0</v>
      </c>
    </row>
    <row r="322" spans="1:6" hidden="1" x14ac:dyDescent="0.25">
      <c r="A322" s="118" t="s">
        <v>84</v>
      </c>
      <c r="B322" s="110" t="s">
        <v>39</v>
      </c>
      <c r="C322" s="104" t="s">
        <v>775</v>
      </c>
      <c r="D322" s="109">
        <v>0.2127</v>
      </c>
      <c r="E322" s="32">
        <f>IF(Recherche!$E$3='Base poids'!A322,1,0)</f>
        <v>0</v>
      </c>
      <c r="F322" s="32">
        <f>IF(E322=0,0,SUM($E$2:E322))</f>
        <v>0</v>
      </c>
    </row>
    <row r="323" spans="1:6" hidden="1" x14ac:dyDescent="0.25">
      <c r="A323" s="118" t="s">
        <v>84</v>
      </c>
      <c r="B323" s="110" t="s">
        <v>43</v>
      </c>
      <c r="C323" s="104" t="s">
        <v>781</v>
      </c>
      <c r="D323" s="109">
        <v>0.19950000000000001</v>
      </c>
      <c r="E323" s="32">
        <f>IF(Recherche!$E$3='Base poids'!A323,1,0)</f>
        <v>0</v>
      </c>
      <c r="F323" s="32">
        <f>IF(E323=0,0,SUM($E$2:E323))</f>
        <v>0</v>
      </c>
    </row>
    <row r="324" spans="1:6" hidden="1" x14ac:dyDescent="0.25">
      <c r="A324" s="118" t="s">
        <v>84</v>
      </c>
      <c r="B324" s="104" t="s">
        <v>37</v>
      </c>
      <c r="C324" s="104" t="s">
        <v>729</v>
      </c>
      <c r="D324" s="109">
        <v>0.13239999999999999</v>
      </c>
      <c r="E324" s="32">
        <f>IF(Recherche!$E$3='Base poids'!A324,1,0)</f>
        <v>0</v>
      </c>
      <c r="F324" s="32">
        <f>IF(E324=0,0,SUM($E$2:E324))</f>
        <v>0</v>
      </c>
    </row>
    <row r="325" spans="1:6" hidden="1" x14ac:dyDescent="0.25">
      <c r="A325" s="118" t="s">
        <v>84</v>
      </c>
      <c r="B325" s="110" t="s">
        <v>17</v>
      </c>
      <c r="C325" s="104" t="s">
        <v>3350</v>
      </c>
      <c r="D325" s="109">
        <v>0.112</v>
      </c>
      <c r="E325" s="32">
        <f>IF(Recherche!$E$3='Base poids'!A325,1,0)</f>
        <v>0</v>
      </c>
      <c r="F325" s="32">
        <f>IF(E325=0,0,SUM($E$2:E325))</f>
        <v>0</v>
      </c>
    </row>
    <row r="326" spans="1:6" hidden="1" x14ac:dyDescent="0.25">
      <c r="A326" s="118" t="s">
        <v>386</v>
      </c>
      <c r="B326" s="110" t="s">
        <v>43</v>
      </c>
      <c r="C326" s="104" t="s">
        <v>773</v>
      </c>
      <c r="D326" s="109">
        <v>0.35899999999999999</v>
      </c>
      <c r="E326" s="32">
        <f>IF(Recherche!$E$3='Base poids'!A326,1,0)</f>
        <v>0</v>
      </c>
      <c r="F326" s="32">
        <f>IF(E326=0,0,SUM($E$2:E326))</f>
        <v>0</v>
      </c>
    </row>
    <row r="327" spans="1:6" hidden="1" x14ac:dyDescent="0.25">
      <c r="A327" s="118" t="s">
        <v>386</v>
      </c>
      <c r="B327" s="110" t="s">
        <v>17</v>
      </c>
      <c r="C327" s="104" t="s">
        <v>3350</v>
      </c>
      <c r="D327" s="109">
        <v>0.28010000000000002</v>
      </c>
      <c r="E327" s="32">
        <f>IF(Recherche!$E$3='Base poids'!A327,1,0)</f>
        <v>0</v>
      </c>
      <c r="F327" s="32">
        <f>IF(E327=0,0,SUM($E$2:E327))</f>
        <v>0</v>
      </c>
    </row>
    <row r="328" spans="1:6" hidden="1" x14ac:dyDescent="0.25">
      <c r="A328" s="118" t="s">
        <v>386</v>
      </c>
      <c r="B328" s="110" t="s">
        <v>31</v>
      </c>
      <c r="C328" s="104" t="s">
        <v>4071</v>
      </c>
      <c r="D328" s="109">
        <v>0.1953</v>
      </c>
      <c r="E328" s="32">
        <f>IF(Recherche!$E$3='Base poids'!A328,1,0)</f>
        <v>0</v>
      </c>
      <c r="F328" s="32">
        <f>IF(E328=0,0,SUM($E$2:E328))</f>
        <v>0</v>
      </c>
    </row>
    <row r="329" spans="1:6" hidden="1" x14ac:dyDescent="0.25">
      <c r="A329" s="118" t="s">
        <v>386</v>
      </c>
      <c r="B329" s="104" t="s">
        <v>37</v>
      </c>
      <c r="C329" s="104" t="s">
        <v>733</v>
      </c>
      <c r="D329" s="109">
        <v>0.16569999999999999</v>
      </c>
      <c r="E329" s="32">
        <f>IF(Recherche!$E$3='Base poids'!A329,1,0)</f>
        <v>0</v>
      </c>
      <c r="F329" s="32">
        <f>IF(E329=0,0,SUM($E$2:E329))</f>
        <v>0</v>
      </c>
    </row>
    <row r="330" spans="1:6" hidden="1" x14ac:dyDescent="0.25">
      <c r="A330" s="118" t="s">
        <v>85</v>
      </c>
      <c r="B330" s="110" t="s">
        <v>31</v>
      </c>
      <c r="C330" s="104" t="s">
        <v>4075</v>
      </c>
      <c r="D330" s="109">
        <v>0.34079999999999999</v>
      </c>
      <c r="E330" s="32">
        <f>IF(Recherche!$E$3='Base poids'!A330,1,0)</f>
        <v>0</v>
      </c>
      <c r="F330" s="32">
        <f>IF(E330=0,0,SUM($E$2:E330))</f>
        <v>0</v>
      </c>
    </row>
    <row r="331" spans="1:6" hidden="1" x14ac:dyDescent="0.25">
      <c r="A331" s="118" t="s">
        <v>85</v>
      </c>
      <c r="B331" s="104" t="s">
        <v>37</v>
      </c>
      <c r="C331" s="104" t="s">
        <v>727</v>
      </c>
      <c r="D331" s="109">
        <v>0.32629999999999998</v>
      </c>
      <c r="E331" s="32">
        <f>IF(Recherche!$E$3='Base poids'!A331,1,0)</f>
        <v>0</v>
      </c>
      <c r="F331" s="32">
        <f>IF(E331=0,0,SUM($E$2:E331))</f>
        <v>0</v>
      </c>
    </row>
    <row r="332" spans="1:6" hidden="1" x14ac:dyDescent="0.25">
      <c r="A332" s="118" t="s">
        <v>85</v>
      </c>
      <c r="B332" s="110" t="s">
        <v>43</v>
      </c>
      <c r="C332" s="104" t="s">
        <v>778</v>
      </c>
      <c r="D332" s="109">
        <v>0.24349999999999999</v>
      </c>
      <c r="E332" s="32">
        <f>IF(Recherche!$E$3='Base poids'!A332,1,0)</f>
        <v>0</v>
      </c>
      <c r="F332" s="32">
        <f>IF(E332=0,0,SUM($E$2:E332))</f>
        <v>0</v>
      </c>
    </row>
    <row r="333" spans="1:6" hidden="1" x14ac:dyDescent="0.25">
      <c r="A333" s="118" t="s">
        <v>85</v>
      </c>
      <c r="B333" s="110" t="s">
        <v>17</v>
      </c>
      <c r="C333" s="104" t="s">
        <v>3350</v>
      </c>
      <c r="D333" s="109">
        <v>8.9399999999999993E-2</v>
      </c>
      <c r="E333" s="32">
        <f>IF(Recherche!$E$3='Base poids'!A333,1,0)</f>
        <v>0</v>
      </c>
      <c r="F333" s="32">
        <f>IF(E333=0,0,SUM($E$2:E333))</f>
        <v>0</v>
      </c>
    </row>
    <row r="334" spans="1:6" hidden="1" x14ac:dyDescent="0.25">
      <c r="A334" s="118" t="s">
        <v>87</v>
      </c>
      <c r="B334" s="104" t="s">
        <v>4600</v>
      </c>
      <c r="C334" s="104" t="s">
        <v>4600</v>
      </c>
      <c r="D334" s="109">
        <v>0.24990000000000001</v>
      </c>
      <c r="E334" s="32">
        <f>IF(Recherche!$E$3='Base poids'!A334,1,0)</f>
        <v>0</v>
      </c>
      <c r="F334" s="32">
        <f>IF(E334=0,0,SUM($E$2:E334))</f>
        <v>0</v>
      </c>
    </row>
    <row r="335" spans="1:6" hidden="1" x14ac:dyDescent="0.25">
      <c r="A335" s="118" t="s">
        <v>87</v>
      </c>
      <c r="B335" s="104" t="s">
        <v>37</v>
      </c>
      <c r="C335" s="104" t="s">
        <v>724</v>
      </c>
      <c r="D335" s="109">
        <v>0.18590000000000001</v>
      </c>
      <c r="E335" s="32">
        <f>IF(Recherche!$E$3='Base poids'!A335,1,0)</f>
        <v>0</v>
      </c>
      <c r="F335" s="32">
        <f>IF(E335=0,0,SUM($E$2:E335))</f>
        <v>0</v>
      </c>
    </row>
    <row r="336" spans="1:6" hidden="1" x14ac:dyDescent="0.25">
      <c r="A336" s="118" t="s">
        <v>87</v>
      </c>
      <c r="B336" s="110" t="s">
        <v>31</v>
      </c>
      <c r="C336" s="104" t="s">
        <v>4079</v>
      </c>
      <c r="D336" s="109">
        <v>0.1651</v>
      </c>
      <c r="E336" s="32">
        <f>IF(Recherche!$E$3='Base poids'!A336,1,0)</f>
        <v>0</v>
      </c>
      <c r="F336" s="32">
        <f>IF(E336=0,0,SUM($E$2:E336))</f>
        <v>0</v>
      </c>
    </row>
    <row r="337" spans="1:6" hidden="1" x14ac:dyDescent="0.25">
      <c r="A337" s="118" t="s">
        <v>87</v>
      </c>
      <c r="B337" s="110" t="s">
        <v>17</v>
      </c>
      <c r="C337" s="104" t="s">
        <v>3350</v>
      </c>
      <c r="D337" s="109">
        <v>0.14449999999999999</v>
      </c>
      <c r="E337" s="32">
        <f>IF(Recherche!$E$3='Base poids'!A337,1,0)</f>
        <v>0</v>
      </c>
      <c r="F337" s="32">
        <f>IF(E337=0,0,SUM($E$2:E337))</f>
        <v>0</v>
      </c>
    </row>
    <row r="338" spans="1:6" hidden="1" x14ac:dyDescent="0.25">
      <c r="A338" s="118" t="s">
        <v>87</v>
      </c>
      <c r="B338" s="110" t="s">
        <v>43</v>
      </c>
      <c r="C338" s="104" t="s">
        <v>774</v>
      </c>
      <c r="D338" s="109">
        <v>0.1285</v>
      </c>
      <c r="E338" s="32">
        <f>IF(Recherche!$E$3='Base poids'!A338,1,0)</f>
        <v>0</v>
      </c>
      <c r="F338" s="32">
        <f>IF(E338=0,0,SUM($E$2:E338))</f>
        <v>0</v>
      </c>
    </row>
    <row r="339" spans="1:6" hidden="1" x14ac:dyDescent="0.25">
      <c r="A339" s="118" t="s">
        <v>87</v>
      </c>
      <c r="B339" s="110" t="s">
        <v>39</v>
      </c>
      <c r="C339" s="104" t="s">
        <v>775</v>
      </c>
      <c r="D339" s="109">
        <v>9.0499999999999997E-2</v>
      </c>
      <c r="E339" s="32">
        <f>IF(Recherche!$E$3='Base poids'!A339,1,0)</f>
        <v>0</v>
      </c>
      <c r="F339" s="32">
        <f>IF(E339=0,0,SUM($E$2:E339))</f>
        <v>0</v>
      </c>
    </row>
    <row r="340" spans="1:6" hidden="1" x14ac:dyDescent="0.25">
      <c r="A340" s="118" t="s">
        <v>87</v>
      </c>
      <c r="B340" s="110" t="s">
        <v>29</v>
      </c>
      <c r="C340" s="104" t="s">
        <v>5766</v>
      </c>
      <c r="D340" s="109">
        <v>3.5499999999999997E-2</v>
      </c>
      <c r="E340" s="32">
        <f>IF(Recherche!$E$3='Base poids'!A340,1,0)</f>
        <v>0</v>
      </c>
      <c r="F340" s="32">
        <f>IF(E340=0,0,SUM($E$2:E340))</f>
        <v>0</v>
      </c>
    </row>
    <row r="341" spans="1:6" hidden="1" x14ac:dyDescent="0.25">
      <c r="A341" s="118" t="s">
        <v>480</v>
      </c>
      <c r="B341" s="104" t="s">
        <v>37</v>
      </c>
      <c r="C341" s="104" t="s">
        <v>726</v>
      </c>
      <c r="D341" s="109">
        <v>0.52429999999999999</v>
      </c>
      <c r="E341" s="32">
        <f>IF(Recherche!$E$3='Base poids'!A341,1,0)</f>
        <v>0</v>
      </c>
      <c r="F341" s="32">
        <f>IF(E341=0,0,SUM($E$2:E341))</f>
        <v>0</v>
      </c>
    </row>
    <row r="342" spans="1:6" hidden="1" x14ac:dyDescent="0.25">
      <c r="A342" s="118" t="s">
        <v>480</v>
      </c>
      <c r="B342" s="110" t="s">
        <v>31</v>
      </c>
      <c r="C342" s="104" t="s">
        <v>4074</v>
      </c>
      <c r="D342" s="109">
        <v>0.23849999999999999</v>
      </c>
      <c r="E342" s="32">
        <f>IF(Recherche!$E$3='Base poids'!A342,1,0)</f>
        <v>0</v>
      </c>
      <c r="F342" s="32">
        <f>IF(E342=0,0,SUM($E$2:E342))</f>
        <v>0</v>
      </c>
    </row>
    <row r="343" spans="1:6" hidden="1" x14ac:dyDescent="0.25">
      <c r="A343" s="118" t="s">
        <v>480</v>
      </c>
      <c r="B343" s="110" t="s">
        <v>43</v>
      </c>
      <c r="C343" s="104" t="s">
        <v>776</v>
      </c>
      <c r="D343" s="109">
        <v>0.186</v>
      </c>
      <c r="E343" s="32">
        <f>IF(Recherche!$E$3='Base poids'!A343,1,0)</f>
        <v>0</v>
      </c>
      <c r="F343" s="32">
        <f>IF(E343=0,0,SUM($E$2:E343))</f>
        <v>0</v>
      </c>
    </row>
    <row r="344" spans="1:6" hidden="1" x14ac:dyDescent="0.25">
      <c r="A344" s="118" t="s">
        <v>480</v>
      </c>
      <c r="B344" s="110" t="s">
        <v>29</v>
      </c>
      <c r="C344" s="104" t="s">
        <v>5745</v>
      </c>
      <c r="D344" s="109">
        <v>5.1200000000000002E-2</v>
      </c>
      <c r="E344" s="32">
        <f>IF(Recherche!$E$3='Base poids'!A344,1,0)</f>
        <v>0</v>
      </c>
      <c r="F344" s="32">
        <f>IF(E344=0,0,SUM($E$2:E344))</f>
        <v>0</v>
      </c>
    </row>
    <row r="345" spans="1:6" hidden="1" x14ac:dyDescent="0.25">
      <c r="A345" s="118" t="s">
        <v>200</v>
      </c>
      <c r="B345" s="104" t="s">
        <v>37</v>
      </c>
      <c r="C345" s="104" t="s">
        <v>729</v>
      </c>
      <c r="D345" s="109">
        <v>0.48230000000000001</v>
      </c>
      <c r="E345" s="32">
        <f>IF(Recherche!$E$3='Base poids'!A345,1,0)</f>
        <v>0</v>
      </c>
      <c r="F345" s="32">
        <f>IF(E345=0,0,SUM($E$2:E345))</f>
        <v>0</v>
      </c>
    </row>
    <row r="346" spans="1:6" hidden="1" x14ac:dyDescent="0.25">
      <c r="A346" s="118" t="s">
        <v>200</v>
      </c>
      <c r="B346" s="110" t="s">
        <v>31</v>
      </c>
      <c r="C346" s="104" t="s">
        <v>4077</v>
      </c>
      <c r="D346" s="109">
        <v>0.3306</v>
      </c>
      <c r="E346" s="32">
        <f>IF(Recherche!$E$3='Base poids'!A346,1,0)</f>
        <v>0</v>
      </c>
      <c r="F346" s="32">
        <f>IF(E346=0,0,SUM($E$2:E346))</f>
        <v>0</v>
      </c>
    </row>
    <row r="347" spans="1:6" hidden="1" x14ac:dyDescent="0.25">
      <c r="A347" s="118" t="s">
        <v>200</v>
      </c>
      <c r="B347" s="110" t="s">
        <v>43</v>
      </c>
      <c r="C347" s="104" t="s">
        <v>772</v>
      </c>
      <c r="D347" s="109">
        <v>0.18709999999999999</v>
      </c>
      <c r="E347" s="32">
        <f>IF(Recherche!$E$3='Base poids'!A347,1,0)</f>
        <v>0</v>
      </c>
      <c r="F347" s="32">
        <f>IF(E347=0,0,SUM($E$2:E347))</f>
        <v>0</v>
      </c>
    </row>
    <row r="348" spans="1:6" hidden="1" x14ac:dyDescent="0.25">
      <c r="A348" s="118" t="s">
        <v>89</v>
      </c>
      <c r="B348" s="110" t="s">
        <v>31</v>
      </c>
      <c r="C348" s="104" t="s">
        <v>4072</v>
      </c>
      <c r="D348" s="109">
        <v>0.33850000000000002</v>
      </c>
      <c r="E348" s="32">
        <f>IF(Recherche!$E$3='Base poids'!A348,1,0)</f>
        <v>0</v>
      </c>
      <c r="F348" s="32">
        <f>IF(E348=0,0,SUM($E$2:E348))</f>
        <v>0</v>
      </c>
    </row>
    <row r="349" spans="1:6" hidden="1" x14ac:dyDescent="0.25">
      <c r="A349" s="118" t="s">
        <v>89</v>
      </c>
      <c r="B349" s="104" t="s">
        <v>35</v>
      </c>
      <c r="C349" s="104" t="s">
        <v>35</v>
      </c>
      <c r="D349" s="109">
        <v>0.25359999999999999</v>
      </c>
      <c r="E349" s="32">
        <f>IF(Recherche!$E$3='Base poids'!A349,1,0)</f>
        <v>0</v>
      </c>
      <c r="F349" s="32">
        <f>IF(E349=0,0,SUM($E$2:E349))</f>
        <v>0</v>
      </c>
    </row>
    <row r="350" spans="1:6" hidden="1" x14ac:dyDescent="0.25">
      <c r="A350" s="118" t="s">
        <v>89</v>
      </c>
      <c r="B350" s="110" t="s">
        <v>43</v>
      </c>
      <c r="C350" s="104" t="s">
        <v>774</v>
      </c>
      <c r="D350" s="109">
        <v>0.16220000000000001</v>
      </c>
      <c r="E350" s="32">
        <f>IF(Recherche!$E$3='Base poids'!A350,1,0)</f>
        <v>0</v>
      </c>
      <c r="F350" s="32">
        <f>IF(E350=0,0,SUM($E$2:E350))</f>
        <v>0</v>
      </c>
    </row>
    <row r="351" spans="1:6" hidden="1" x14ac:dyDescent="0.25">
      <c r="A351" s="118" t="s">
        <v>89</v>
      </c>
      <c r="B351" s="104" t="s">
        <v>37</v>
      </c>
      <c r="C351" s="104" t="s">
        <v>724</v>
      </c>
      <c r="D351" s="109">
        <v>0.13769999999999999</v>
      </c>
      <c r="E351" s="32">
        <f>IF(Recherche!$E$3='Base poids'!A351,1,0)</f>
        <v>0</v>
      </c>
      <c r="F351" s="32">
        <f>IF(E351=0,0,SUM($E$2:E351))</f>
        <v>0</v>
      </c>
    </row>
    <row r="352" spans="1:6" hidden="1" x14ac:dyDescent="0.25">
      <c r="A352" s="118" t="s">
        <v>89</v>
      </c>
      <c r="B352" s="110" t="s">
        <v>17</v>
      </c>
      <c r="C352" s="104" t="s">
        <v>3350</v>
      </c>
      <c r="D352" s="109">
        <v>0.108</v>
      </c>
      <c r="E352" s="32">
        <f>IF(Recherche!$E$3='Base poids'!A352,1,0)</f>
        <v>0</v>
      </c>
      <c r="F352" s="32">
        <f>IF(E352=0,0,SUM($E$2:E352))</f>
        <v>0</v>
      </c>
    </row>
    <row r="353" spans="1:6" hidden="1" x14ac:dyDescent="0.25">
      <c r="A353" s="118" t="s">
        <v>610</v>
      </c>
      <c r="B353" s="110" t="s">
        <v>43</v>
      </c>
      <c r="C353" s="104" t="s">
        <v>776</v>
      </c>
      <c r="D353" s="109">
        <v>0.34949999999999998</v>
      </c>
      <c r="E353" s="32">
        <f>IF(Recherche!$E$3='Base poids'!A353,1,0)</f>
        <v>0</v>
      </c>
      <c r="F353" s="32">
        <f>IF(E353=0,0,SUM($E$2:E353))</f>
        <v>0</v>
      </c>
    </row>
    <row r="354" spans="1:6" hidden="1" x14ac:dyDescent="0.25">
      <c r="A354" s="118" t="s">
        <v>610</v>
      </c>
      <c r="B354" s="110" t="s">
        <v>29</v>
      </c>
      <c r="C354" s="104" t="s">
        <v>5745</v>
      </c>
      <c r="D354" s="109">
        <v>0.29260000000000003</v>
      </c>
      <c r="E354" s="32">
        <f>IF(Recherche!$E$3='Base poids'!A354,1,0)</f>
        <v>0</v>
      </c>
      <c r="F354" s="32">
        <f>IF(E354=0,0,SUM($E$2:E354))</f>
        <v>0</v>
      </c>
    </row>
    <row r="355" spans="1:6" hidden="1" x14ac:dyDescent="0.25">
      <c r="A355" s="118" t="s">
        <v>610</v>
      </c>
      <c r="B355" s="110" t="s">
        <v>31</v>
      </c>
      <c r="C355" s="104" t="s">
        <v>4074</v>
      </c>
      <c r="D355" s="109">
        <v>0.21299999999999999</v>
      </c>
      <c r="E355" s="32">
        <f>IF(Recherche!$E$3='Base poids'!A355,1,0)</f>
        <v>0</v>
      </c>
      <c r="F355" s="32">
        <f>IF(E355=0,0,SUM($E$2:E355))</f>
        <v>0</v>
      </c>
    </row>
    <row r="356" spans="1:6" hidden="1" x14ac:dyDescent="0.25">
      <c r="A356" s="118" t="s">
        <v>610</v>
      </c>
      <c r="B356" s="104" t="s">
        <v>37</v>
      </c>
      <c r="C356" s="104" t="s">
        <v>726</v>
      </c>
      <c r="D356" s="109">
        <v>0.1449</v>
      </c>
      <c r="E356" s="32">
        <f>IF(Recherche!$E$3='Base poids'!A356,1,0)</f>
        <v>0</v>
      </c>
      <c r="F356" s="32">
        <f>IF(E356=0,0,SUM($E$2:E356))</f>
        <v>0</v>
      </c>
    </row>
    <row r="357" spans="1:6" hidden="1" x14ac:dyDescent="0.25">
      <c r="A357" s="118" t="s">
        <v>91</v>
      </c>
      <c r="B357" s="104" t="s">
        <v>37</v>
      </c>
      <c r="C357" s="104" t="s">
        <v>729</v>
      </c>
      <c r="D357" s="109">
        <v>0.48520000000000002</v>
      </c>
      <c r="E357" s="32">
        <f>IF(Recherche!$E$3='Base poids'!A357,1,0)</f>
        <v>0</v>
      </c>
      <c r="F357" s="32">
        <f>IF(E357=0,0,SUM($E$2:E357))</f>
        <v>0</v>
      </c>
    </row>
    <row r="358" spans="1:6" hidden="1" x14ac:dyDescent="0.25">
      <c r="A358" s="118" t="s">
        <v>91</v>
      </c>
      <c r="B358" s="110" t="s">
        <v>43</v>
      </c>
      <c r="C358" s="104" t="s">
        <v>781</v>
      </c>
      <c r="D358" s="109">
        <v>0.14549999999999999</v>
      </c>
      <c r="E358" s="32">
        <f>IF(Recherche!$E$3='Base poids'!A358,1,0)</f>
        <v>0</v>
      </c>
      <c r="F358" s="32">
        <f>IF(E358=0,0,SUM($E$2:E358))</f>
        <v>0</v>
      </c>
    </row>
    <row r="359" spans="1:6" hidden="1" x14ac:dyDescent="0.25">
      <c r="A359" s="118" t="s">
        <v>91</v>
      </c>
      <c r="B359" s="110" t="s">
        <v>31</v>
      </c>
      <c r="C359" s="104" t="s">
        <v>4077</v>
      </c>
      <c r="D359" s="109">
        <v>0.13439999999999999</v>
      </c>
      <c r="E359" s="32">
        <f>IF(Recherche!$E$3='Base poids'!A359,1,0)</f>
        <v>0</v>
      </c>
      <c r="F359" s="32">
        <f>IF(E359=0,0,SUM($E$2:E359))</f>
        <v>0</v>
      </c>
    </row>
    <row r="360" spans="1:6" hidden="1" x14ac:dyDescent="0.25">
      <c r="A360" s="118" t="s">
        <v>91</v>
      </c>
      <c r="B360" s="110" t="s">
        <v>39</v>
      </c>
      <c r="C360" s="104" t="s">
        <v>770</v>
      </c>
      <c r="D360" s="109">
        <v>0.1308</v>
      </c>
      <c r="E360" s="32">
        <f>IF(Recherche!$E$3='Base poids'!A360,1,0)</f>
        <v>0</v>
      </c>
      <c r="F360" s="32">
        <f>IF(E360=0,0,SUM($E$2:E360))</f>
        <v>0</v>
      </c>
    </row>
    <row r="361" spans="1:6" hidden="1" x14ac:dyDescent="0.25">
      <c r="A361" s="118" t="s">
        <v>91</v>
      </c>
      <c r="B361" s="110" t="s">
        <v>29</v>
      </c>
      <c r="C361" s="104" t="s">
        <v>5810</v>
      </c>
      <c r="D361" s="109">
        <v>0.1041</v>
      </c>
      <c r="E361" s="32">
        <f>IF(Recherche!$E$3='Base poids'!A361,1,0)</f>
        <v>0</v>
      </c>
      <c r="F361" s="32">
        <f>IF(E361=0,0,SUM($E$2:E361))</f>
        <v>0</v>
      </c>
    </row>
    <row r="362" spans="1:6" hidden="1" x14ac:dyDescent="0.25">
      <c r="A362" s="118" t="s">
        <v>298</v>
      </c>
      <c r="B362" s="104" t="s">
        <v>37</v>
      </c>
      <c r="C362" s="104" t="s">
        <v>726</v>
      </c>
      <c r="D362" s="109">
        <v>0.26579999999999998</v>
      </c>
      <c r="E362" s="32">
        <f>IF(Recherche!$E$3='Base poids'!A362,1,0)</f>
        <v>0</v>
      </c>
      <c r="F362" s="32">
        <f>IF(E362=0,0,SUM($E$2:E362))</f>
        <v>0</v>
      </c>
    </row>
    <row r="363" spans="1:6" hidden="1" x14ac:dyDescent="0.25">
      <c r="A363" s="118" t="s">
        <v>298</v>
      </c>
      <c r="B363" s="110" t="s">
        <v>43</v>
      </c>
      <c r="C363" s="104" t="s">
        <v>776</v>
      </c>
      <c r="D363" s="109">
        <v>0.25869999999999999</v>
      </c>
      <c r="E363" s="32">
        <f>IF(Recherche!$E$3='Base poids'!A363,1,0)</f>
        <v>0</v>
      </c>
      <c r="F363" s="32">
        <f>IF(E363=0,0,SUM($E$2:E363))</f>
        <v>0</v>
      </c>
    </row>
    <row r="364" spans="1:6" hidden="1" x14ac:dyDescent="0.25">
      <c r="A364" s="118" t="s">
        <v>298</v>
      </c>
      <c r="B364" s="110" t="s">
        <v>31</v>
      </c>
      <c r="C364" s="104" t="s">
        <v>4074</v>
      </c>
      <c r="D364" s="109">
        <v>0.24110000000000001</v>
      </c>
      <c r="E364" s="32">
        <f>IF(Recherche!$E$3='Base poids'!A364,1,0)</f>
        <v>0</v>
      </c>
      <c r="F364" s="32">
        <f>IF(E364=0,0,SUM($E$2:E364))</f>
        <v>0</v>
      </c>
    </row>
    <row r="365" spans="1:6" hidden="1" x14ac:dyDescent="0.25">
      <c r="A365" s="118" t="s">
        <v>298</v>
      </c>
      <c r="B365" s="110" t="s">
        <v>29</v>
      </c>
      <c r="C365" s="104" t="s">
        <v>5745</v>
      </c>
      <c r="D365" s="109">
        <v>0.1305</v>
      </c>
      <c r="E365" s="32">
        <f>IF(Recherche!$E$3='Base poids'!A365,1,0)</f>
        <v>0</v>
      </c>
      <c r="F365" s="32">
        <f>IF(E365=0,0,SUM($E$2:E365))</f>
        <v>0</v>
      </c>
    </row>
    <row r="366" spans="1:6" hidden="1" x14ac:dyDescent="0.25">
      <c r="A366" s="118" t="s">
        <v>298</v>
      </c>
      <c r="B366" s="110" t="s">
        <v>39</v>
      </c>
      <c r="C366" s="104" t="s">
        <v>777</v>
      </c>
      <c r="D366" s="109">
        <v>0.1038</v>
      </c>
      <c r="E366" s="32">
        <f>IF(Recherche!$E$3='Base poids'!A366,1,0)</f>
        <v>0</v>
      </c>
      <c r="F366" s="32">
        <f>IF(E366=0,0,SUM($E$2:E366))</f>
        <v>0</v>
      </c>
    </row>
    <row r="367" spans="1:6" hidden="1" x14ac:dyDescent="0.25">
      <c r="A367" s="118" t="s">
        <v>202</v>
      </c>
      <c r="B367" s="104" t="s">
        <v>37</v>
      </c>
      <c r="C367" s="104" t="s">
        <v>733</v>
      </c>
      <c r="D367" s="109">
        <v>0.37740000000000001</v>
      </c>
      <c r="E367" s="32">
        <f>IF(Recherche!$E$3='Base poids'!A367,1,0)</f>
        <v>0</v>
      </c>
      <c r="F367" s="32">
        <f>IF(E367=0,0,SUM($E$2:E367))</f>
        <v>0</v>
      </c>
    </row>
    <row r="368" spans="1:6" hidden="1" x14ac:dyDescent="0.25">
      <c r="A368" s="118" t="s">
        <v>202</v>
      </c>
      <c r="B368" s="110" t="s">
        <v>31</v>
      </c>
      <c r="C368" s="104" t="s">
        <v>4071</v>
      </c>
      <c r="D368" s="109">
        <v>0.2341</v>
      </c>
      <c r="E368" s="32">
        <f>IF(Recherche!$E$3='Base poids'!A368,1,0)</f>
        <v>0</v>
      </c>
      <c r="F368" s="32">
        <f>IF(E368=0,0,SUM($E$2:E368))</f>
        <v>0</v>
      </c>
    </row>
    <row r="369" spans="1:6" hidden="1" x14ac:dyDescent="0.25">
      <c r="A369" s="118" t="s">
        <v>202</v>
      </c>
      <c r="B369" s="110" t="s">
        <v>17</v>
      </c>
      <c r="C369" s="104" t="s">
        <v>3350</v>
      </c>
      <c r="D369" s="109">
        <v>0.20430000000000001</v>
      </c>
      <c r="E369" s="32">
        <f>IF(Recherche!$E$3='Base poids'!A369,1,0)</f>
        <v>0</v>
      </c>
      <c r="F369" s="32">
        <f>IF(E369=0,0,SUM($E$2:E369))</f>
        <v>0</v>
      </c>
    </row>
    <row r="370" spans="1:6" hidden="1" x14ac:dyDescent="0.25">
      <c r="A370" s="118" t="s">
        <v>202</v>
      </c>
      <c r="B370" s="110" t="s">
        <v>43</v>
      </c>
      <c r="C370" s="104" t="s">
        <v>773</v>
      </c>
      <c r="D370" s="109">
        <v>0.1842</v>
      </c>
      <c r="E370" s="32">
        <f>IF(Recherche!$E$3='Base poids'!A370,1,0)</f>
        <v>0</v>
      </c>
      <c r="F370" s="32">
        <f>IF(E370=0,0,SUM($E$2:E370))</f>
        <v>0</v>
      </c>
    </row>
    <row r="371" spans="1:6" hidden="1" x14ac:dyDescent="0.25">
      <c r="A371" s="118" t="s">
        <v>482</v>
      </c>
      <c r="B371" s="110" t="s">
        <v>31</v>
      </c>
      <c r="C371" s="104" t="s">
        <v>4074</v>
      </c>
      <c r="D371" s="109">
        <v>0.44130000000000003</v>
      </c>
      <c r="E371" s="32">
        <f>IF(Recherche!$E$3='Base poids'!A371,1,0)</f>
        <v>0</v>
      </c>
      <c r="F371" s="32">
        <f>IF(E371=0,0,SUM($E$2:E371))</f>
        <v>0</v>
      </c>
    </row>
    <row r="372" spans="1:6" hidden="1" x14ac:dyDescent="0.25">
      <c r="A372" s="118" t="s">
        <v>482</v>
      </c>
      <c r="B372" s="104" t="s">
        <v>37</v>
      </c>
      <c r="C372" s="104" t="s">
        <v>726</v>
      </c>
      <c r="D372" s="109">
        <v>0.2878</v>
      </c>
      <c r="E372" s="32">
        <f>IF(Recherche!$E$3='Base poids'!A372,1,0)</f>
        <v>0</v>
      </c>
      <c r="F372" s="32">
        <f>IF(E372=0,0,SUM($E$2:E372))</f>
        <v>0</v>
      </c>
    </row>
    <row r="373" spans="1:6" hidden="1" x14ac:dyDescent="0.25">
      <c r="A373" s="118" t="s">
        <v>482</v>
      </c>
      <c r="B373" s="110" t="s">
        <v>29</v>
      </c>
      <c r="C373" s="104" t="s">
        <v>5745</v>
      </c>
      <c r="D373" s="109">
        <v>0.16059999999999999</v>
      </c>
      <c r="E373" s="32">
        <f>IF(Recherche!$E$3='Base poids'!A373,1,0)</f>
        <v>0</v>
      </c>
      <c r="F373" s="32">
        <f>IF(E373=0,0,SUM($E$2:E373))</f>
        <v>0</v>
      </c>
    </row>
    <row r="374" spans="1:6" hidden="1" x14ac:dyDescent="0.25">
      <c r="A374" s="118" t="s">
        <v>482</v>
      </c>
      <c r="B374" s="110" t="s">
        <v>43</v>
      </c>
      <c r="C374" s="104" t="s">
        <v>776</v>
      </c>
      <c r="D374" s="109">
        <v>0.1103</v>
      </c>
      <c r="E374" s="32">
        <f>IF(Recherche!$E$3='Base poids'!A374,1,0)</f>
        <v>0</v>
      </c>
      <c r="F374" s="32">
        <f>IF(E374=0,0,SUM($E$2:E374))</f>
        <v>0</v>
      </c>
    </row>
    <row r="375" spans="1:6" hidden="1" x14ac:dyDescent="0.25">
      <c r="A375" s="118" t="s">
        <v>484</v>
      </c>
      <c r="B375" s="110" t="s">
        <v>31</v>
      </c>
      <c r="C375" s="104" t="s">
        <v>4074</v>
      </c>
      <c r="D375" s="109">
        <v>0.43459999999999999</v>
      </c>
      <c r="E375" s="32">
        <f>IF(Recherche!$E$3='Base poids'!A375,1,0)</f>
        <v>0</v>
      </c>
      <c r="F375" s="32">
        <f>IF(E375=0,0,SUM($E$2:E375))</f>
        <v>0</v>
      </c>
    </row>
    <row r="376" spans="1:6" hidden="1" x14ac:dyDescent="0.25">
      <c r="A376" s="118" t="s">
        <v>484</v>
      </c>
      <c r="B376" s="104" t="s">
        <v>37</v>
      </c>
      <c r="C376" s="104" t="s">
        <v>726</v>
      </c>
      <c r="D376" s="109">
        <v>0.2303</v>
      </c>
      <c r="E376" s="32">
        <f>IF(Recherche!$E$3='Base poids'!A376,1,0)</f>
        <v>0</v>
      </c>
      <c r="F376" s="32">
        <f>IF(E376=0,0,SUM($E$2:E376))</f>
        <v>0</v>
      </c>
    </row>
    <row r="377" spans="1:6" hidden="1" x14ac:dyDescent="0.25">
      <c r="A377" s="118" t="s">
        <v>484</v>
      </c>
      <c r="B377" s="110" t="s">
        <v>43</v>
      </c>
      <c r="C377" s="104" t="s">
        <v>776</v>
      </c>
      <c r="D377" s="109">
        <v>0.17499999999999999</v>
      </c>
      <c r="E377" s="32">
        <f>IF(Recherche!$E$3='Base poids'!A377,1,0)</f>
        <v>0</v>
      </c>
      <c r="F377" s="32">
        <f>IF(E377=0,0,SUM($E$2:E377))</f>
        <v>0</v>
      </c>
    </row>
    <row r="378" spans="1:6" hidden="1" x14ac:dyDescent="0.25">
      <c r="A378" s="118" t="s">
        <v>484</v>
      </c>
      <c r="B378" s="110" t="s">
        <v>39</v>
      </c>
      <c r="C378" s="104" t="s">
        <v>777</v>
      </c>
      <c r="D378" s="109">
        <v>0.123</v>
      </c>
      <c r="E378" s="32">
        <f>IF(Recherche!$E$3='Base poids'!A378,1,0)</f>
        <v>0</v>
      </c>
      <c r="F378" s="32">
        <f>IF(E378=0,0,SUM($E$2:E378))</f>
        <v>0</v>
      </c>
    </row>
    <row r="379" spans="1:6" hidden="1" x14ac:dyDescent="0.25">
      <c r="A379" s="118" t="s">
        <v>484</v>
      </c>
      <c r="B379" s="110" t="s">
        <v>29</v>
      </c>
      <c r="C379" s="104" t="s">
        <v>5745</v>
      </c>
      <c r="D379" s="109">
        <v>3.7100000000000001E-2</v>
      </c>
      <c r="E379" s="32">
        <f>IF(Recherche!$E$3='Base poids'!A379,1,0)</f>
        <v>0</v>
      </c>
      <c r="F379" s="32">
        <f>IF(E379=0,0,SUM($E$2:E379))</f>
        <v>0</v>
      </c>
    </row>
    <row r="380" spans="1:6" hidden="1" x14ac:dyDescent="0.25">
      <c r="A380" s="118" t="s">
        <v>93</v>
      </c>
      <c r="B380" s="104" t="s">
        <v>37</v>
      </c>
      <c r="C380" s="104" t="s">
        <v>727</v>
      </c>
      <c r="D380" s="109">
        <v>0.34399999999999997</v>
      </c>
      <c r="E380" s="32">
        <f>IF(Recherche!$E$3='Base poids'!A380,1,0)</f>
        <v>0</v>
      </c>
      <c r="F380" s="32">
        <f>IF(E380=0,0,SUM($E$2:E380))</f>
        <v>0</v>
      </c>
    </row>
    <row r="381" spans="1:6" hidden="1" x14ac:dyDescent="0.25">
      <c r="A381" s="118" t="s">
        <v>93</v>
      </c>
      <c r="B381" s="110" t="s">
        <v>43</v>
      </c>
      <c r="C381" s="104" t="s">
        <v>778</v>
      </c>
      <c r="D381" s="109">
        <v>0.27050000000000002</v>
      </c>
      <c r="E381" s="32">
        <f>IF(Recherche!$E$3='Base poids'!A381,1,0)</f>
        <v>0</v>
      </c>
      <c r="F381" s="32">
        <f>IF(E381=0,0,SUM($E$2:E381))</f>
        <v>0</v>
      </c>
    </row>
    <row r="382" spans="1:6" hidden="1" x14ac:dyDescent="0.25">
      <c r="A382" s="118" t="s">
        <v>93</v>
      </c>
      <c r="B382" s="110" t="s">
        <v>31</v>
      </c>
      <c r="C382" s="104" t="s">
        <v>4075</v>
      </c>
      <c r="D382" s="109">
        <v>0.1416</v>
      </c>
      <c r="E382" s="32">
        <f>IF(Recherche!$E$3='Base poids'!A382,1,0)</f>
        <v>0</v>
      </c>
      <c r="F382" s="32">
        <f>IF(E382=0,0,SUM($E$2:E382))</f>
        <v>0</v>
      </c>
    </row>
    <row r="383" spans="1:6" hidden="1" x14ac:dyDescent="0.25">
      <c r="A383" s="118" t="s">
        <v>93</v>
      </c>
      <c r="B383" s="110" t="s">
        <v>17</v>
      </c>
      <c r="C383" s="104" t="s">
        <v>3350</v>
      </c>
      <c r="D383" s="109">
        <v>0.10440000000000001</v>
      </c>
      <c r="E383" s="32">
        <f>IF(Recherche!$E$3='Base poids'!A383,1,0)</f>
        <v>0</v>
      </c>
      <c r="F383" s="32">
        <f>IF(E383=0,0,SUM($E$2:E383))</f>
        <v>0</v>
      </c>
    </row>
    <row r="384" spans="1:6" hidden="1" x14ac:dyDescent="0.25">
      <c r="A384" s="118" t="s">
        <v>93</v>
      </c>
      <c r="B384" s="110" t="s">
        <v>39</v>
      </c>
      <c r="C384" s="104" t="s">
        <v>779</v>
      </c>
      <c r="D384" s="109">
        <v>0.104</v>
      </c>
      <c r="E384" s="32">
        <f>IF(Recherche!$E$3='Base poids'!A384,1,0)</f>
        <v>0</v>
      </c>
      <c r="F384" s="32">
        <f>IF(E384=0,0,SUM($E$2:E384))</f>
        <v>0</v>
      </c>
    </row>
    <row r="385" spans="1:6" hidden="1" x14ac:dyDescent="0.25">
      <c r="A385" s="118" t="s">
        <v>93</v>
      </c>
      <c r="B385" s="110" t="s">
        <v>29</v>
      </c>
      <c r="C385" s="104" t="s">
        <v>5789</v>
      </c>
      <c r="D385" s="109">
        <v>3.5499999999999997E-2</v>
      </c>
      <c r="E385" s="32">
        <f>IF(Recherche!$E$3='Base poids'!A385,1,0)</f>
        <v>0</v>
      </c>
      <c r="F385" s="32">
        <f>IF(E385=0,0,SUM($E$2:E385))</f>
        <v>0</v>
      </c>
    </row>
    <row r="386" spans="1:6" hidden="1" x14ac:dyDescent="0.25">
      <c r="A386" s="118" t="s">
        <v>300</v>
      </c>
      <c r="B386" s="104" t="s">
        <v>37</v>
      </c>
      <c r="C386" s="104" t="s">
        <v>725</v>
      </c>
      <c r="D386" s="109">
        <v>0.48020000000000002</v>
      </c>
      <c r="E386" s="32">
        <f>IF(Recherche!$E$3='Base poids'!A386,1,0)</f>
        <v>0</v>
      </c>
      <c r="F386" s="32">
        <f>IF(E386=0,0,SUM($E$2:E386))</f>
        <v>0</v>
      </c>
    </row>
    <row r="387" spans="1:6" hidden="1" x14ac:dyDescent="0.25">
      <c r="A387" s="118" t="s">
        <v>300</v>
      </c>
      <c r="B387" s="110" t="s">
        <v>43</v>
      </c>
      <c r="C387" s="104" t="s">
        <v>784</v>
      </c>
      <c r="D387" s="109">
        <v>0.2203</v>
      </c>
      <c r="E387" s="32">
        <f>IF(Recherche!$E$3='Base poids'!A387,1,0)</f>
        <v>0</v>
      </c>
      <c r="F387" s="32">
        <f>IF(E387=0,0,SUM($E$2:E387))</f>
        <v>0</v>
      </c>
    </row>
    <row r="388" spans="1:6" hidden="1" x14ac:dyDescent="0.25">
      <c r="A388" s="118" t="s">
        <v>300</v>
      </c>
      <c r="B388" s="110" t="s">
        <v>29</v>
      </c>
      <c r="C388" s="104" t="s">
        <v>5702</v>
      </c>
      <c r="D388" s="109">
        <v>0.16950000000000001</v>
      </c>
      <c r="E388" s="32">
        <f>IF(Recherche!$E$3='Base poids'!A388,1,0)</f>
        <v>0</v>
      </c>
      <c r="F388" s="32">
        <f>IF(E388=0,0,SUM($E$2:E388))</f>
        <v>0</v>
      </c>
    </row>
    <row r="389" spans="1:6" hidden="1" x14ac:dyDescent="0.25">
      <c r="A389" s="118" t="s">
        <v>300</v>
      </c>
      <c r="B389" s="110" t="s">
        <v>31</v>
      </c>
      <c r="C389" s="104" t="s">
        <v>4068</v>
      </c>
      <c r="D389" s="109">
        <v>0.12989999999999999</v>
      </c>
      <c r="E389" s="32">
        <f>IF(Recherche!$E$3='Base poids'!A389,1,0)</f>
        <v>0</v>
      </c>
      <c r="F389" s="32">
        <f>IF(E389=0,0,SUM($E$2:E389))</f>
        <v>0</v>
      </c>
    </row>
    <row r="390" spans="1:6" hidden="1" x14ac:dyDescent="0.25">
      <c r="A390" s="118" t="s">
        <v>486</v>
      </c>
      <c r="B390" s="110" t="s">
        <v>31</v>
      </c>
      <c r="C390" s="104" t="s">
        <v>4263</v>
      </c>
      <c r="D390" s="109">
        <v>0.57079999999999997</v>
      </c>
      <c r="E390" s="32">
        <f>IF(Recherche!$E$3='Base poids'!A390,1,0)</f>
        <v>0</v>
      </c>
      <c r="F390" s="32">
        <f>IF(E390=0,0,SUM($E$2:E390))</f>
        <v>0</v>
      </c>
    </row>
    <row r="391" spans="1:6" hidden="1" x14ac:dyDescent="0.25">
      <c r="A391" s="118" t="s">
        <v>486</v>
      </c>
      <c r="B391" s="104" t="s">
        <v>37</v>
      </c>
      <c r="C391" s="104" t="s">
        <v>726</v>
      </c>
      <c r="D391" s="109">
        <v>0.29139999999999999</v>
      </c>
      <c r="E391" s="32">
        <f>IF(Recherche!$E$3='Base poids'!A391,1,0)</f>
        <v>0</v>
      </c>
      <c r="F391" s="32">
        <f>IF(E391=0,0,SUM($E$2:E391))</f>
        <v>0</v>
      </c>
    </row>
    <row r="392" spans="1:6" hidden="1" x14ac:dyDescent="0.25">
      <c r="A392" s="118" t="s">
        <v>486</v>
      </c>
      <c r="B392" s="104" t="s">
        <v>20</v>
      </c>
      <c r="C392" s="104" t="s">
        <v>20</v>
      </c>
      <c r="D392" s="109">
        <v>0.13780000000000001</v>
      </c>
      <c r="E392" s="32">
        <f>IF(Recherche!$E$3='Base poids'!A392,1,0)</f>
        <v>0</v>
      </c>
      <c r="F392" s="32">
        <f>IF(E392=0,0,SUM($E$2:E392))</f>
        <v>0</v>
      </c>
    </row>
    <row r="393" spans="1:6" hidden="1" x14ac:dyDescent="0.25">
      <c r="A393" s="118" t="s">
        <v>95</v>
      </c>
      <c r="B393" s="110" t="s">
        <v>29</v>
      </c>
      <c r="C393" s="104" t="s">
        <v>5734</v>
      </c>
      <c r="D393" s="109">
        <v>0.495</v>
      </c>
      <c r="E393" s="32">
        <f>IF(Recherche!$E$3='Base poids'!A393,1,0)</f>
        <v>0</v>
      </c>
      <c r="F393" s="32">
        <f>IF(E393=0,0,SUM($E$2:E393))</f>
        <v>0</v>
      </c>
    </row>
    <row r="394" spans="1:6" hidden="1" x14ac:dyDescent="0.25">
      <c r="A394" s="118" t="s">
        <v>95</v>
      </c>
      <c r="B394" s="104" t="s">
        <v>37</v>
      </c>
      <c r="C394" s="104" t="s">
        <v>727</v>
      </c>
      <c r="D394" s="109">
        <v>0.26590000000000003</v>
      </c>
      <c r="E394" s="32">
        <f>IF(Recherche!$E$3='Base poids'!A394,1,0)</f>
        <v>0</v>
      </c>
      <c r="F394" s="32">
        <f>IF(E394=0,0,SUM($E$2:E394))</f>
        <v>0</v>
      </c>
    </row>
    <row r="395" spans="1:6" hidden="1" x14ac:dyDescent="0.25">
      <c r="A395" s="118" t="s">
        <v>95</v>
      </c>
      <c r="B395" s="110" t="s">
        <v>43</v>
      </c>
      <c r="C395" s="104" t="s">
        <v>778</v>
      </c>
      <c r="D395" s="109">
        <v>0.126</v>
      </c>
      <c r="E395" s="32">
        <f>IF(Recherche!$E$3='Base poids'!A395,1,0)</f>
        <v>0</v>
      </c>
      <c r="F395" s="32">
        <f>IF(E395=0,0,SUM($E$2:E395))</f>
        <v>0</v>
      </c>
    </row>
    <row r="396" spans="1:6" hidden="1" x14ac:dyDescent="0.25">
      <c r="A396" s="118" t="s">
        <v>95</v>
      </c>
      <c r="B396" s="110" t="s">
        <v>31</v>
      </c>
      <c r="C396" s="104" t="s">
        <v>4075</v>
      </c>
      <c r="D396" s="109">
        <v>0.11310000000000001</v>
      </c>
      <c r="E396" s="32">
        <f>IF(Recherche!$E$3='Base poids'!A396,1,0)</f>
        <v>0</v>
      </c>
      <c r="F396" s="32">
        <f>IF(E396=0,0,SUM($E$2:E396))</f>
        <v>0</v>
      </c>
    </row>
    <row r="397" spans="1:6" hidden="1" x14ac:dyDescent="0.25">
      <c r="A397" s="118" t="s">
        <v>204</v>
      </c>
      <c r="B397" s="104" t="s">
        <v>37</v>
      </c>
      <c r="C397" s="104" t="s">
        <v>733</v>
      </c>
      <c r="D397" s="109">
        <v>0.49809999999999999</v>
      </c>
      <c r="E397" s="32">
        <f>IF(Recherche!$E$3='Base poids'!A397,1,0)</f>
        <v>0</v>
      </c>
      <c r="F397" s="32">
        <f>IF(E397=0,0,SUM($E$2:E397))</f>
        <v>0</v>
      </c>
    </row>
    <row r="398" spans="1:6" hidden="1" x14ac:dyDescent="0.25">
      <c r="A398" s="118" t="s">
        <v>204</v>
      </c>
      <c r="B398" s="110" t="s">
        <v>31</v>
      </c>
      <c r="C398" s="104" t="s">
        <v>4082</v>
      </c>
      <c r="D398" s="109">
        <v>0.37209999999999999</v>
      </c>
      <c r="E398" s="32">
        <f>IF(Recherche!$E$3='Base poids'!A398,1,0)</f>
        <v>0</v>
      </c>
      <c r="F398" s="32">
        <f>IF(E398=0,0,SUM($E$2:E398))</f>
        <v>0</v>
      </c>
    </row>
    <row r="399" spans="1:6" hidden="1" x14ac:dyDescent="0.25">
      <c r="A399" s="118" t="s">
        <v>204</v>
      </c>
      <c r="B399" s="110" t="s">
        <v>43</v>
      </c>
      <c r="C399" s="104" t="s">
        <v>772</v>
      </c>
      <c r="D399" s="109">
        <v>0.1298</v>
      </c>
      <c r="E399" s="32">
        <f>IF(Recherche!$E$3='Base poids'!A399,1,0)</f>
        <v>0</v>
      </c>
      <c r="F399" s="32">
        <f>IF(E399=0,0,SUM($E$2:E399))</f>
        <v>0</v>
      </c>
    </row>
    <row r="400" spans="1:6" hidden="1" x14ac:dyDescent="0.25">
      <c r="A400" s="118" t="s">
        <v>302</v>
      </c>
      <c r="B400" s="110" t="s">
        <v>31</v>
      </c>
      <c r="C400" s="104" t="s">
        <v>4072</v>
      </c>
      <c r="D400" s="109">
        <v>0.25819999999999999</v>
      </c>
      <c r="E400" s="32">
        <f>IF(Recherche!$E$3='Base poids'!A400,1,0)</f>
        <v>0</v>
      </c>
      <c r="F400" s="32">
        <f>IF(E400=0,0,SUM($E$2:E400))</f>
        <v>0</v>
      </c>
    </row>
    <row r="401" spans="1:6" hidden="1" x14ac:dyDescent="0.25">
      <c r="A401" s="118" t="s">
        <v>302</v>
      </c>
      <c r="B401" s="110" t="s">
        <v>43</v>
      </c>
      <c r="C401" s="104" t="s">
        <v>781</v>
      </c>
      <c r="D401" s="109">
        <v>0.24610000000000001</v>
      </c>
      <c r="E401" s="32">
        <f>IF(Recherche!$E$3='Base poids'!A401,1,0)</f>
        <v>0</v>
      </c>
      <c r="F401" s="32">
        <f>IF(E401=0,0,SUM($E$2:E401))</f>
        <v>0</v>
      </c>
    </row>
    <row r="402" spans="1:6" hidden="1" x14ac:dyDescent="0.25">
      <c r="A402" s="118" t="s">
        <v>302</v>
      </c>
      <c r="B402" s="104" t="s">
        <v>37</v>
      </c>
      <c r="C402" s="104" t="s">
        <v>724</v>
      </c>
      <c r="D402" s="109">
        <v>0.22339999999999999</v>
      </c>
      <c r="E402" s="32">
        <f>IF(Recherche!$E$3='Base poids'!A402,1,0)</f>
        <v>0</v>
      </c>
      <c r="F402" s="32">
        <f>IF(E402=0,0,SUM($E$2:E402))</f>
        <v>0</v>
      </c>
    </row>
    <row r="403" spans="1:6" hidden="1" x14ac:dyDescent="0.25">
      <c r="A403" s="118" t="s">
        <v>302</v>
      </c>
      <c r="B403" s="110" t="s">
        <v>29</v>
      </c>
      <c r="C403" s="104" t="s">
        <v>5658</v>
      </c>
      <c r="D403" s="109">
        <v>0.1452</v>
      </c>
      <c r="E403" s="32">
        <f>IF(Recherche!$E$3='Base poids'!A403,1,0)</f>
        <v>0</v>
      </c>
      <c r="F403" s="32">
        <f>IF(E403=0,0,SUM($E$2:E403))</f>
        <v>0</v>
      </c>
    </row>
    <row r="404" spans="1:6" hidden="1" x14ac:dyDescent="0.25">
      <c r="A404" s="118" t="s">
        <v>302</v>
      </c>
      <c r="B404" s="110" t="s">
        <v>39</v>
      </c>
      <c r="C404" s="104" t="s">
        <v>775</v>
      </c>
      <c r="D404" s="109">
        <v>0.12709999999999999</v>
      </c>
      <c r="E404" s="32">
        <f>IF(Recherche!$E$3='Base poids'!A404,1,0)</f>
        <v>0</v>
      </c>
      <c r="F404" s="32">
        <f>IF(E404=0,0,SUM($E$2:E404))</f>
        <v>0</v>
      </c>
    </row>
    <row r="405" spans="1:6" hidden="1" x14ac:dyDescent="0.25">
      <c r="A405" s="118" t="s">
        <v>97</v>
      </c>
      <c r="B405" s="110" t="s">
        <v>31</v>
      </c>
      <c r="C405" s="104" t="s">
        <v>4077</v>
      </c>
      <c r="D405" s="109">
        <v>0.2823</v>
      </c>
      <c r="E405" s="32">
        <f>IF(Recherche!$E$3='Base poids'!A405,1,0)</f>
        <v>0</v>
      </c>
      <c r="F405" s="32">
        <f>IF(E405=0,0,SUM($E$2:E405))</f>
        <v>0</v>
      </c>
    </row>
    <row r="406" spans="1:6" hidden="1" x14ac:dyDescent="0.25">
      <c r="A406" s="118" t="s">
        <v>97</v>
      </c>
      <c r="B406" s="104" t="s">
        <v>37</v>
      </c>
      <c r="C406" s="104" t="s">
        <v>729</v>
      </c>
      <c r="D406" s="109">
        <v>0.2581</v>
      </c>
      <c r="E406" s="32">
        <f>IF(Recherche!$E$3='Base poids'!A406,1,0)</f>
        <v>0</v>
      </c>
      <c r="F406" s="32">
        <f>IF(E406=0,0,SUM($E$2:E406))</f>
        <v>0</v>
      </c>
    </row>
    <row r="407" spans="1:6" hidden="1" x14ac:dyDescent="0.25">
      <c r="A407" s="118" t="s">
        <v>97</v>
      </c>
      <c r="B407" s="110" t="s">
        <v>43</v>
      </c>
      <c r="C407" s="104" t="s">
        <v>781</v>
      </c>
      <c r="D407" s="109">
        <v>0.1956</v>
      </c>
      <c r="E407" s="32">
        <f>IF(Recherche!$E$3='Base poids'!A407,1,0)</f>
        <v>0</v>
      </c>
      <c r="F407" s="32">
        <f>IF(E407=0,0,SUM($E$2:E407))</f>
        <v>0</v>
      </c>
    </row>
    <row r="408" spans="1:6" hidden="1" x14ac:dyDescent="0.25">
      <c r="A408" s="118" t="s">
        <v>97</v>
      </c>
      <c r="B408" s="110" t="s">
        <v>39</v>
      </c>
      <c r="C408" s="104" t="s">
        <v>775</v>
      </c>
      <c r="D408" s="109">
        <v>0.1633</v>
      </c>
      <c r="E408" s="32">
        <f>IF(Recherche!$E$3='Base poids'!A408,1,0)</f>
        <v>0</v>
      </c>
      <c r="F408" s="32">
        <f>IF(E408=0,0,SUM($E$2:E408))</f>
        <v>0</v>
      </c>
    </row>
    <row r="409" spans="1:6" hidden="1" x14ac:dyDescent="0.25">
      <c r="A409" s="118" t="s">
        <v>97</v>
      </c>
      <c r="B409" s="110" t="s">
        <v>17</v>
      </c>
      <c r="C409" s="104" t="s">
        <v>3350</v>
      </c>
      <c r="D409" s="109">
        <v>0.1008</v>
      </c>
      <c r="E409" s="32">
        <f>IF(Recherche!$E$3='Base poids'!A409,1,0)</f>
        <v>0</v>
      </c>
      <c r="F409" s="32">
        <f>IF(E409=0,0,SUM($E$2:E409))</f>
        <v>0</v>
      </c>
    </row>
    <row r="410" spans="1:6" hidden="1" x14ac:dyDescent="0.25">
      <c r="A410" s="118" t="s">
        <v>488</v>
      </c>
      <c r="B410" s="110" t="s">
        <v>31</v>
      </c>
      <c r="C410" s="104" t="s">
        <v>4074</v>
      </c>
      <c r="D410" s="109">
        <v>0.47499999999999998</v>
      </c>
      <c r="E410" s="32">
        <f>IF(Recherche!$E$3='Base poids'!A410,1,0)</f>
        <v>0</v>
      </c>
      <c r="F410" s="32">
        <f>IF(E410=0,0,SUM($E$2:E410))</f>
        <v>0</v>
      </c>
    </row>
    <row r="411" spans="1:6" hidden="1" x14ac:dyDescent="0.25">
      <c r="A411" s="118" t="s">
        <v>488</v>
      </c>
      <c r="B411" s="110" t="s">
        <v>43</v>
      </c>
      <c r="C411" s="104" t="s">
        <v>776</v>
      </c>
      <c r="D411" s="109">
        <v>0.22220000000000001</v>
      </c>
      <c r="E411" s="32">
        <f>IF(Recherche!$E$3='Base poids'!A411,1,0)</f>
        <v>0</v>
      </c>
      <c r="F411" s="32">
        <f>IF(E411=0,0,SUM($E$2:E411))</f>
        <v>0</v>
      </c>
    </row>
    <row r="412" spans="1:6" hidden="1" x14ac:dyDescent="0.25">
      <c r="A412" s="118" t="s">
        <v>488</v>
      </c>
      <c r="B412" s="104" t="s">
        <v>37</v>
      </c>
      <c r="C412" s="104" t="s">
        <v>726</v>
      </c>
      <c r="D412" s="109">
        <v>0.19470000000000001</v>
      </c>
      <c r="E412" s="32">
        <f>IF(Recherche!$E$3='Base poids'!A412,1,0)</f>
        <v>0</v>
      </c>
      <c r="F412" s="32">
        <f>IF(E412=0,0,SUM($E$2:E412))</f>
        <v>0</v>
      </c>
    </row>
    <row r="413" spans="1:6" hidden="1" x14ac:dyDescent="0.25">
      <c r="A413" s="118" t="s">
        <v>488</v>
      </c>
      <c r="B413" s="110" t="s">
        <v>29</v>
      </c>
      <c r="C413" s="104" t="s">
        <v>5745</v>
      </c>
      <c r="D413" s="109">
        <v>0.1081</v>
      </c>
      <c r="E413" s="32">
        <f>IF(Recherche!$E$3='Base poids'!A413,1,0)</f>
        <v>0</v>
      </c>
      <c r="F413" s="32">
        <f>IF(E413=0,0,SUM($E$2:E413))</f>
        <v>0</v>
      </c>
    </row>
    <row r="414" spans="1:6" hidden="1" x14ac:dyDescent="0.25">
      <c r="A414" s="118" t="s">
        <v>388</v>
      </c>
      <c r="B414" s="110" t="s">
        <v>31</v>
      </c>
      <c r="C414" s="104" t="s">
        <v>4082</v>
      </c>
      <c r="D414" s="109">
        <v>0.77190000000000003</v>
      </c>
      <c r="E414" s="32">
        <f>IF(Recherche!$E$3='Base poids'!A414,1,0)</f>
        <v>0</v>
      </c>
      <c r="F414" s="32">
        <f>IF(E414=0,0,SUM($E$2:E414))</f>
        <v>0</v>
      </c>
    </row>
    <row r="415" spans="1:6" hidden="1" x14ac:dyDescent="0.25">
      <c r="A415" s="118" t="s">
        <v>388</v>
      </c>
      <c r="B415" s="104" t="s">
        <v>37</v>
      </c>
      <c r="C415" s="104" t="s">
        <v>728</v>
      </c>
      <c r="D415" s="109">
        <v>0.1192</v>
      </c>
      <c r="E415" s="32">
        <f>IF(Recherche!$E$3='Base poids'!A415,1,0)</f>
        <v>0</v>
      </c>
      <c r="F415" s="32">
        <f>IF(E415=0,0,SUM($E$2:E415))</f>
        <v>0</v>
      </c>
    </row>
    <row r="416" spans="1:6" hidden="1" x14ac:dyDescent="0.25">
      <c r="A416" s="118" t="s">
        <v>388</v>
      </c>
      <c r="B416" s="110" t="s">
        <v>25</v>
      </c>
      <c r="C416" s="112" t="s">
        <v>790</v>
      </c>
      <c r="D416" s="109">
        <v>0.10879999999999999</v>
      </c>
      <c r="E416" s="32">
        <f>IF(Recherche!$E$3='Base poids'!A416,1,0)</f>
        <v>0</v>
      </c>
      <c r="F416" s="32">
        <f>IF(E416=0,0,SUM($E$2:E416))</f>
        <v>0</v>
      </c>
    </row>
    <row r="417" spans="1:6" hidden="1" x14ac:dyDescent="0.25">
      <c r="A417" s="118" t="s">
        <v>99</v>
      </c>
      <c r="B417" s="110" t="s">
        <v>31</v>
      </c>
      <c r="C417" s="104" t="s">
        <v>4077</v>
      </c>
      <c r="D417" s="109">
        <v>0.66359999999999997</v>
      </c>
      <c r="E417" s="32">
        <f>IF(Recherche!$E$3='Base poids'!A417,1,0)</f>
        <v>0</v>
      </c>
      <c r="F417" s="32">
        <f>IF(E417=0,0,SUM($E$2:E417))</f>
        <v>0</v>
      </c>
    </row>
    <row r="418" spans="1:6" hidden="1" x14ac:dyDescent="0.25">
      <c r="A418" s="118" t="s">
        <v>99</v>
      </c>
      <c r="B418" s="104" t="s">
        <v>37</v>
      </c>
      <c r="C418" s="104" t="s">
        <v>724</v>
      </c>
      <c r="D418" s="109">
        <v>0.26540000000000002</v>
      </c>
      <c r="E418" s="32">
        <f>IF(Recherche!$E$3='Base poids'!A418,1,0)</f>
        <v>0</v>
      </c>
      <c r="F418" s="32">
        <f>IF(E418=0,0,SUM($E$2:E418))</f>
        <v>0</v>
      </c>
    </row>
    <row r="419" spans="1:6" hidden="1" x14ac:dyDescent="0.25">
      <c r="A419" s="118" t="s">
        <v>99</v>
      </c>
      <c r="B419" s="110" t="s">
        <v>29</v>
      </c>
      <c r="C419" s="104" t="s">
        <v>5810</v>
      </c>
      <c r="D419" s="109">
        <v>7.0999999999999994E-2</v>
      </c>
      <c r="E419" s="32">
        <f>IF(Recherche!$E$3='Base poids'!A419,1,0)</f>
        <v>0</v>
      </c>
      <c r="F419" s="32">
        <f>IF(E419=0,0,SUM($E$2:E419))</f>
        <v>0</v>
      </c>
    </row>
    <row r="420" spans="1:6" hidden="1" x14ac:dyDescent="0.25">
      <c r="A420" s="118" t="s">
        <v>206</v>
      </c>
      <c r="B420" s="104" t="s">
        <v>37</v>
      </c>
      <c r="C420" s="104" t="s">
        <v>728</v>
      </c>
      <c r="D420" s="109">
        <v>0.42030000000000001</v>
      </c>
      <c r="E420" s="32">
        <f>IF(Recherche!$E$3='Base poids'!A420,1,0)</f>
        <v>0</v>
      </c>
      <c r="F420" s="32">
        <f>IF(E420=0,0,SUM($E$2:E420))</f>
        <v>0</v>
      </c>
    </row>
    <row r="421" spans="1:6" hidden="1" x14ac:dyDescent="0.25">
      <c r="A421" s="118" t="s">
        <v>206</v>
      </c>
      <c r="B421" s="110" t="s">
        <v>31</v>
      </c>
      <c r="C421" s="104" t="s">
        <v>4082</v>
      </c>
      <c r="D421" s="109">
        <v>0.2412</v>
      </c>
      <c r="E421" s="32">
        <f>IF(Recherche!$E$3='Base poids'!A421,1,0)</f>
        <v>0</v>
      </c>
      <c r="F421" s="32">
        <f>IF(E421=0,0,SUM($E$2:E421))</f>
        <v>0</v>
      </c>
    </row>
    <row r="422" spans="1:6" hidden="1" x14ac:dyDescent="0.25">
      <c r="A422" s="118" t="s">
        <v>206</v>
      </c>
      <c r="B422" s="110" t="s">
        <v>39</v>
      </c>
      <c r="C422" s="104" t="s">
        <v>780</v>
      </c>
      <c r="D422" s="109">
        <v>0.1283</v>
      </c>
      <c r="E422" s="32">
        <f>IF(Recherche!$E$3='Base poids'!A422,1,0)</f>
        <v>0</v>
      </c>
      <c r="F422" s="32">
        <f>IF(E422=0,0,SUM($E$2:E422))</f>
        <v>0</v>
      </c>
    </row>
    <row r="423" spans="1:6" hidden="1" x14ac:dyDescent="0.25">
      <c r="A423" s="118" t="s">
        <v>206</v>
      </c>
      <c r="B423" s="110" t="s">
        <v>29</v>
      </c>
      <c r="C423" s="104" t="s">
        <v>5688</v>
      </c>
      <c r="D423" s="109">
        <v>0.1072</v>
      </c>
      <c r="E423" s="32">
        <f>IF(Recherche!$E$3='Base poids'!A423,1,0)</f>
        <v>0</v>
      </c>
      <c r="F423" s="32">
        <f>IF(E423=0,0,SUM($E$2:E423))</f>
        <v>0</v>
      </c>
    </row>
    <row r="424" spans="1:6" hidden="1" x14ac:dyDescent="0.25">
      <c r="A424" s="118" t="s">
        <v>206</v>
      </c>
      <c r="B424" s="110" t="s">
        <v>43</v>
      </c>
      <c r="C424" s="104" t="s">
        <v>788</v>
      </c>
      <c r="D424" s="109">
        <v>0.10299999999999999</v>
      </c>
      <c r="E424" s="32">
        <f>IF(Recherche!$E$3='Base poids'!A424,1,0)</f>
        <v>0</v>
      </c>
      <c r="F424" s="32">
        <f>IF(E424=0,0,SUM($E$2:E424))</f>
        <v>0</v>
      </c>
    </row>
    <row r="425" spans="1:6" hidden="1" x14ac:dyDescent="0.25">
      <c r="A425" s="118" t="s">
        <v>490</v>
      </c>
      <c r="B425" s="110" t="s">
        <v>31</v>
      </c>
      <c r="C425" s="104" t="s">
        <v>4074</v>
      </c>
      <c r="D425" s="109">
        <v>0.3276</v>
      </c>
      <c r="E425" s="32">
        <f>IF(Recherche!$E$3='Base poids'!A425,1,0)</f>
        <v>0</v>
      </c>
      <c r="F425" s="32">
        <f>IF(E425=0,0,SUM($E$2:E425))</f>
        <v>0</v>
      </c>
    </row>
    <row r="426" spans="1:6" hidden="1" x14ac:dyDescent="0.25">
      <c r="A426" s="118" t="s">
        <v>490</v>
      </c>
      <c r="B426" s="110" t="s">
        <v>43</v>
      </c>
      <c r="C426" s="104" t="s">
        <v>776</v>
      </c>
      <c r="D426" s="109">
        <v>0.26200000000000001</v>
      </c>
      <c r="E426" s="32">
        <f>IF(Recherche!$E$3='Base poids'!A426,1,0)</f>
        <v>0</v>
      </c>
      <c r="F426" s="32">
        <f>IF(E426=0,0,SUM($E$2:E426))</f>
        <v>0</v>
      </c>
    </row>
    <row r="427" spans="1:6" hidden="1" x14ac:dyDescent="0.25">
      <c r="A427" s="118" t="s">
        <v>490</v>
      </c>
      <c r="B427" s="104" t="s">
        <v>37</v>
      </c>
      <c r="C427" s="104" t="s">
        <v>726</v>
      </c>
      <c r="D427" s="109">
        <v>0.24360000000000001</v>
      </c>
      <c r="E427" s="32">
        <f>IF(Recherche!$E$3='Base poids'!A427,1,0)</f>
        <v>0</v>
      </c>
      <c r="F427" s="32">
        <f>IF(E427=0,0,SUM($E$2:E427))</f>
        <v>0</v>
      </c>
    </row>
    <row r="428" spans="1:6" hidden="1" x14ac:dyDescent="0.25">
      <c r="A428" s="118" t="s">
        <v>490</v>
      </c>
      <c r="B428" s="110" t="s">
        <v>29</v>
      </c>
      <c r="C428" s="104" t="s">
        <v>5745</v>
      </c>
      <c r="D428" s="109">
        <v>0.16689999999999999</v>
      </c>
      <c r="E428" s="32">
        <f>IF(Recherche!$E$3='Base poids'!A428,1,0)</f>
        <v>0</v>
      </c>
      <c r="F428" s="32">
        <f>IF(E428=0,0,SUM($E$2:E428))</f>
        <v>0</v>
      </c>
    </row>
    <row r="429" spans="1:6" hidden="1" x14ac:dyDescent="0.25">
      <c r="A429" s="118" t="s">
        <v>418</v>
      </c>
      <c r="B429" s="104" t="s">
        <v>37</v>
      </c>
      <c r="C429" s="104" t="s">
        <v>724</v>
      </c>
      <c r="D429" s="109">
        <v>0.35720000000000002</v>
      </c>
      <c r="E429" s="32">
        <f>IF(Recherche!$E$3='Base poids'!A429,1,0)</f>
        <v>0</v>
      </c>
      <c r="F429" s="32">
        <f>IF(E429=0,0,SUM($E$2:E429))</f>
        <v>0</v>
      </c>
    </row>
    <row r="430" spans="1:6" hidden="1" x14ac:dyDescent="0.25">
      <c r="A430" s="118" t="s">
        <v>418</v>
      </c>
      <c r="B430" s="110" t="s">
        <v>31</v>
      </c>
      <c r="C430" s="104" t="s">
        <v>4072</v>
      </c>
      <c r="D430" s="109">
        <v>0.29239999999999999</v>
      </c>
      <c r="E430" s="32">
        <f>IF(Recherche!$E$3='Base poids'!A430,1,0)</f>
        <v>0</v>
      </c>
      <c r="F430" s="32">
        <f>IF(E430=0,0,SUM($E$2:E430))</f>
        <v>0</v>
      </c>
    </row>
    <row r="431" spans="1:6" hidden="1" x14ac:dyDescent="0.25">
      <c r="A431" s="118" t="s">
        <v>418</v>
      </c>
      <c r="B431" s="110" t="s">
        <v>43</v>
      </c>
      <c r="C431" s="104" t="s">
        <v>774</v>
      </c>
      <c r="D431" s="109">
        <v>0.28510000000000002</v>
      </c>
      <c r="E431" s="32">
        <f>IF(Recherche!$E$3='Base poids'!A431,1,0)</f>
        <v>0</v>
      </c>
      <c r="F431" s="32">
        <f>IF(E431=0,0,SUM($E$2:E431))</f>
        <v>0</v>
      </c>
    </row>
    <row r="432" spans="1:6" hidden="1" x14ac:dyDescent="0.25">
      <c r="A432" s="118" t="s">
        <v>418</v>
      </c>
      <c r="B432" s="110" t="s">
        <v>29</v>
      </c>
      <c r="C432" s="104" t="s">
        <v>5695</v>
      </c>
      <c r="D432" s="109">
        <v>6.5299999999999997E-2</v>
      </c>
      <c r="E432" s="32">
        <f>IF(Recherche!$E$3='Base poids'!A432,1,0)</f>
        <v>0</v>
      </c>
      <c r="F432" s="32">
        <f>IF(E432=0,0,SUM($E$2:E432))</f>
        <v>0</v>
      </c>
    </row>
    <row r="433" spans="1:6" hidden="1" x14ac:dyDescent="0.25">
      <c r="A433" s="118" t="s">
        <v>304</v>
      </c>
      <c r="B433" s="110" t="s">
        <v>31</v>
      </c>
      <c r="C433" s="104" t="s">
        <v>4072</v>
      </c>
      <c r="D433" s="109">
        <v>0.2177</v>
      </c>
      <c r="E433" s="32">
        <f>IF(Recherche!$E$3='Base poids'!A433,1,0)</f>
        <v>0</v>
      </c>
      <c r="F433" s="32">
        <f>IF(E433=0,0,SUM($E$2:E433))</f>
        <v>0</v>
      </c>
    </row>
    <row r="434" spans="1:6" hidden="1" x14ac:dyDescent="0.25">
      <c r="A434" s="118" t="s">
        <v>304</v>
      </c>
      <c r="B434" s="104" t="s">
        <v>37</v>
      </c>
      <c r="C434" s="104" t="s">
        <v>724</v>
      </c>
      <c r="D434" s="109">
        <v>0.21029999999999999</v>
      </c>
      <c r="E434" s="32">
        <f>IF(Recherche!$E$3='Base poids'!A434,1,0)</f>
        <v>0</v>
      </c>
      <c r="F434" s="32">
        <f>IF(E434=0,0,SUM($E$2:E434))</f>
        <v>0</v>
      </c>
    </row>
    <row r="435" spans="1:6" hidden="1" x14ac:dyDescent="0.25">
      <c r="A435" s="118" t="s">
        <v>304</v>
      </c>
      <c r="B435" s="110" t="s">
        <v>43</v>
      </c>
      <c r="C435" s="104" t="s">
        <v>784</v>
      </c>
      <c r="D435" s="109">
        <v>0.19189999999999999</v>
      </c>
      <c r="E435" s="32">
        <f>IF(Recherche!$E$3='Base poids'!A435,1,0)</f>
        <v>0</v>
      </c>
      <c r="F435" s="32">
        <f>IF(E435=0,0,SUM($E$2:E435))</f>
        <v>0</v>
      </c>
    </row>
    <row r="436" spans="1:6" hidden="1" x14ac:dyDescent="0.25">
      <c r="A436" s="118" t="s">
        <v>304</v>
      </c>
      <c r="B436" s="110" t="s">
        <v>39</v>
      </c>
      <c r="C436" s="104" t="s">
        <v>775</v>
      </c>
      <c r="D436" s="109">
        <v>0.16689999999999999</v>
      </c>
      <c r="E436" s="32">
        <f>IF(Recherche!$E$3='Base poids'!A436,1,0)</f>
        <v>0</v>
      </c>
      <c r="F436" s="32">
        <f>IF(E436=0,0,SUM($E$2:E436))</f>
        <v>0</v>
      </c>
    </row>
    <row r="437" spans="1:6" hidden="1" x14ac:dyDescent="0.25">
      <c r="A437" s="118" t="s">
        <v>304</v>
      </c>
      <c r="B437" s="110" t="s">
        <v>17</v>
      </c>
      <c r="C437" s="104" t="s">
        <v>3350</v>
      </c>
      <c r="D437" s="109">
        <v>9.5600000000000004E-2</v>
      </c>
      <c r="E437" s="32">
        <f>IF(Recherche!$E$3='Base poids'!A437,1,0)</f>
        <v>0</v>
      </c>
      <c r="F437" s="32">
        <f>IF(E437=0,0,SUM($E$2:E437))</f>
        <v>0</v>
      </c>
    </row>
    <row r="438" spans="1:6" hidden="1" x14ac:dyDescent="0.25">
      <c r="A438" s="118" t="s">
        <v>304</v>
      </c>
      <c r="B438" s="110" t="s">
        <v>25</v>
      </c>
      <c r="C438" s="112" t="s">
        <v>797</v>
      </c>
      <c r="D438" s="109">
        <v>9.2899999999999996E-2</v>
      </c>
      <c r="E438" s="32">
        <f>IF(Recherche!$E$3='Base poids'!A438,1,0)</f>
        <v>0</v>
      </c>
      <c r="F438" s="32">
        <f>IF(E438=0,0,SUM($E$2:E438))</f>
        <v>0</v>
      </c>
    </row>
    <row r="439" spans="1:6" hidden="1" x14ac:dyDescent="0.25">
      <c r="A439" s="118" t="s">
        <v>304</v>
      </c>
      <c r="B439" s="110" t="s">
        <v>29</v>
      </c>
      <c r="C439" s="104" t="s">
        <v>5766</v>
      </c>
      <c r="D439" s="109">
        <v>2.47E-2</v>
      </c>
      <c r="E439" s="32">
        <f>IF(Recherche!$E$3='Base poids'!A439,1,0)</f>
        <v>0</v>
      </c>
      <c r="F439" s="32">
        <f>IF(E439=0,0,SUM($E$2:E439))</f>
        <v>0</v>
      </c>
    </row>
    <row r="440" spans="1:6" hidden="1" x14ac:dyDescent="0.25">
      <c r="A440" s="118" t="s">
        <v>492</v>
      </c>
      <c r="B440" s="110" t="s">
        <v>43</v>
      </c>
      <c r="C440" s="104" t="s">
        <v>776</v>
      </c>
      <c r="D440" s="109">
        <v>0.36349999999999999</v>
      </c>
      <c r="E440" s="32">
        <f>IF(Recherche!$E$3='Base poids'!A440,1,0)</f>
        <v>0</v>
      </c>
      <c r="F440" s="32">
        <f>IF(E440=0,0,SUM($E$2:E440))</f>
        <v>0</v>
      </c>
    </row>
    <row r="441" spans="1:6" hidden="1" x14ac:dyDescent="0.25">
      <c r="A441" s="118" t="s">
        <v>492</v>
      </c>
      <c r="B441" s="104" t="s">
        <v>37</v>
      </c>
      <c r="C441" s="104" t="s">
        <v>726</v>
      </c>
      <c r="D441" s="109">
        <v>0.2928</v>
      </c>
      <c r="E441" s="32">
        <f>IF(Recherche!$E$3='Base poids'!A441,1,0)</f>
        <v>0</v>
      </c>
      <c r="F441" s="32">
        <f>IF(E441=0,0,SUM($E$2:E441))</f>
        <v>0</v>
      </c>
    </row>
    <row r="442" spans="1:6" hidden="1" x14ac:dyDescent="0.25">
      <c r="A442" s="118" t="s">
        <v>492</v>
      </c>
      <c r="B442" s="110" t="s">
        <v>31</v>
      </c>
      <c r="C442" s="104" t="s">
        <v>4074</v>
      </c>
      <c r="D442" s="109">
        <v>0.1447</v>
      </c>
      <c r="E442" s="32">
        <f>IF(Recherche!$E$3='Base poids'!A442,1,0)</f>
        <v>0</v>
      </c>
      <c r="F442" s="32">
        <f>IF(E442=0,0,SUM($E$2:E442))</f>
        <v>0</v>
      </c>
    </row>
    <row r="443" spans="1:6" hidden="1" x14ac:dyDescent="0.25">
      <c r="A443" s="118" t="s">
        <v>492</v>
      </c>
      <c r="B443" s="110" t="s">
        <v>39</v>
      </c>
      <c r="C443" s="104" t="s">
        <v>777</v>
      </c>
      <c r="D443" s="109">
        <v>0.11509999999999999</v>
      </c>
      <c r="E443" s="32">
        <f>IF(Recherche!$E$3='Base poids'!A443,1,0)</f>
        <v>0</v>
      </c>
      <c r="F443" s="32">
        <f>IF(E443=0,0,SUM($E$2:E443))</f>
        <v>0</v>
      </c>
    </row>
    <row r="444" spans="1:6" hidden="1" x14ac:dyDescent="0.25">
      <c r="A444" s="118" t="s">
        <v>492</v>
      </c>
      <c r="B444" s="110" t="s">
        <v>29</v>
      </c>
      <c r="C444" s="104" t="s">
        <v>5745</v>
      </c>
      <c r="D444" s="109">
        <v>8.3900000000000002E-2</v>
      </c>
      <c r="E444" s="32">
        <f>IF(Recherche!$E$3='Base poids'!A444,1,0)</f>
        <v>0</v>
      </c>
      <c r="F444" s="32">
        <f>IF(E444=0,0,SUM($E$2:E444))</f>
        <v>0</v>
      </c>
    </row>
    <row r="445" spans="1:6" hidden="1" x14ac:dyDescent="0.25">
      <c r="A445" s="118" t="s">
        <v>494</v>
      </c>
      <c r="B445" s="104" t="s">
        <v>37</v>
      </c>
      <c r="C445" s="104" t="s">
        <v>726</v>
      </c>
      <c r="D445" s="109">
        <v>0.36380000000000001</v>
      </c>
      <c r="E445" s="32">
        <f>IF(Recherche!$E$3='Base poids'!A445,1,0)</f>
        <v>0</v>
      </c>
      <c r="F445" s="32">
        <f>IF(E445=0,0,SUM($E$2:E445))</f>
        <v>0</v>
      </c>
    </row>
    <row r="446" spans="1:6" hidden="1" x14ac:dyDescent="0.25">
      <c r="A446" s="118" t="s">
        <v>494</v>
      </c>
      <c r="B446" s="110" t="s">
        <v>31</v>
      </c>
      <c r="C446" s="104" t="s">
        <v>4074</v>
      </c>
      <c r="D446" s="109">
        <v>0.35249999999999998</v>
      </c>
      <c r="E446" s="32">
        <f>IF(Recherche!$E$3='Base poids'!A446,1,0)</f>
        <v>0</v>
      </c>
      <c r="F446" s="32">
        <f>IF(E446=0,0,SUM($E$2:E446))</f>
        <v>0</v>
      </c>
    </row>
    <row r="447" spans="1:6" hidden="1" x14ac:dyDescent="0.25">
      <c r="A447" s="118" t="s">
        <v>494</v>
      </c>
      <c r="B447" s="110" t="s">
        <v>43</v>
      </c>
      <c r="C447" s="104" t="s">
        <v>776</v>
      </c>
      <c r="D447" s="109">
        <v>0.14979999999999999</v>
      </c>
      <c r="E447" s="32">
        <f>IF(Recherche!$E$3='Base poids'!A447,1,0)</f>
        <v>0</v>
      </c>
      <c r="F447" s="32">
        <f>IF(E447=0,0,SUM($E$2:E447))</f>
        <v>0</v>
      </c>
    </row>
    <row r="448" spans="1:6" hidden="1" x14ac:dyDescent="0.25">
      <c r="A448" s="118" t="s">
        <v>494</v>
      </c>
      <c r="B448" s="110" t="s">
        <v>29</v>
      </c>
      <c r="C448" s="104" t="s">
        <v>5745</v>
      </c>
      <c r="D448" s="109">
        <v>0.13400000000000001</v>
      </c>
      <c r="E448" s="32">
        <f>IF(Recherche!$E$3='Base poids'!A448,1,0)</f>
        <v>0</v>
      </c>
      <c r="F448" s="32">
        <f>IF(E448=0,0,SUM($E$2:E448))</f>
        <v>0</v>
      </c>
    </row>
    <row r="449" spans="1:6" hidden="1" x14ac:dyDescent="0.25">
      <c r="A449" s="118" t="s">
        <v>496</v>
      </c>
      <c r="B449" s="110" t="s">
        <v>43</v>
      </c>
      <c r="C449" s="104" t="s">
        <v>776</v>
      </c>
      <c r="D449" s="109">
        <v>0.2596</v>
      </c>
      <c r="E449" s="32">
        <f>IF(Recherche!$E$3='Base poids'!A449,1,0)</f>
        <v>0</v>
      </c>
      <c r="F449" s="32">
        <f>IF(E449=0,0,SUM($E$2:E449))</f>
        <v>0</v>
      </c>
    </row>
    <row r="450" spans="1:6" hidden="1" x14ac:dyDescent="0.25">
      <c r="A450" s="118" t="s">
        <v>496</v>
      </c>
      <c r="B450" s="110" t="s">
        <v>31</v>
      </c>
      <c r="C450" s="104" t="s">
        <v>4074</v>
      </c>
      <c r="D450" s="109">
        <v>0.25900000000000001</v>
      </c>
      <c r="E450" s="32">
        <f>IF(Recherche!$E$3='Base poids'!A450,1,0)</f>
        <v>0</v>
      </c>
      <c r="F450" s="32">
        <f>IF(E450=0,0,SUM($E$2:E450))</f>
        <v>0</v>
      </c>
    </row>
    <row r="451" spans="1:6" hidden="1" x14ac:dyDescent="0.25">
      <c r="A451" s="118" t="s">
        <v>496</v>
      </c>
      <c r="B451" s="104" t="s">
        <v>37</v>
      </c>
      <c r="C451" s="104" t="s">
        <v>726</v>
      </c>
      <c r="D451" s="109">
        <v>0.2301</v>
      </c>
      <c r="E451" s="32">
        <f>IF(Recherche!$E$3='Base poids'!A451,1,0)</f>
        <v>0</v>
      </c>
      <c r="F451" s="32">
        <f>IF(E451=0,0,SUM($E$2:E451))</f>
        <v>0</v>
      </c>
    </row>
    <row r="452" spans="1:6" hidden="1" x14ac:dyDescent="0.25">
      <c r="A452" s="118" t="s">
        <v>496</v>
      </c>
      <c r="B452" s="110" t="s">
        <v>29</v>
      </c>
      <c r="C452" s="104" t="s">
        <v>5745</v>
      </c>
      <c r="D452" s="109">
        <v>0.16370000000000001</v>
      </c>
      <c r="E452" s="32">
        <f>IF(Recherche!$E$3='Base poids'!A452,1,0)</f>
        <v>0</v>
      </c>
      <c r="F452" s="32">
        <f>IF(E452=0,0,SUM($E$2:E452))</f>
        <v>0</v>
      </c>
    </row>
    <row r="453" spans="1:6" hidden="1" x14ac:dyDescent="0.25">
      <c r="A453" s="118" t="s">
        <v>496</v>
      </c>
      <c r="B453" s="110" t="s">
        <v>39</v>
      </c>
      <c r="C453" s="104" t="s">
        <v>777</v>
      </c>
      <c r="D453" s="109">
        <v>8.7599999999999997E-2</v>
      </c>
      <c r="E453" s="32">
        <f>IF(Recherche!$E$3='Base poids'!A453,1,0)</f>
        <v>0</v>
      </c>
      <c r="F453" s="32">
        <f>IF(E453=0,0,SUM($E$2:E453))</f>
        <v>0</v>
      </c>
    </row>
    <row r="454" spans="1:6" hidden="1" x14ac:dyDescent="0.25">
      <c r="A454" s="118" t="s">
        <v>208</v>
      </c>
      <c r="B454" s="104" t="s">
        <v>37</v>
      </c>
      <c r="C454" s="104" t="s">
        <v>724</v>
      </c>
      <c r="D454" s="109">
        <v>0.254</v>
      </c>
      <c r="E454" s="32">
        <f>IF(Recherche!$E$3='Base poids'!A454,1,0)</f>
        <v>0</v>
      </c>
      <c r="F454" s="32">
        <f>IF(E454=0,0,SUM($E$2:E454))</f>
        <v>0</v>
      </c>
    </row>
    <row r="455" spans="1:6" hidden="1" x14ac:dyDescent="0.25">
      <c r="A455" s="118" t="s">
        <v>208</v>
      </c>
      <c r="B455" s="110" t="s">
        <v>31</v>
      </c>
      <c r="C455" s="104" t="s">
        <v>4072</v>
      </c>
      <c r="D455" s="109">
        <v>0.25159999999999999</v>
      </c>
      <c r="E455" s="32">
        <f>IF(Recherche!$E$3='Base poids'!A455,1,0)</f>
        <v>0</v>
      </c>
      <c r="F455" s="32">
        <f>IF(E455=0,0,SUM($E$2:E455))</f>
        <v>0</v>
      </c>
    </row>
    <row r="456" spans="1:6" hidden="1" x14ac:dyDescent="0.25">
      <c r="A456" s="118" t="s">
        <v>208</v>
      </c>
      <c r="B456" s="110" t="s">
        <v>17</v>
      </c>
      <c r="C456" s="104" t="s">
        <v>3350</v>
      </c>
      <c r="D456" s="109">
        <v>0.17330000000000001</v>
      </c>
      <c r="E456" s="32">
        <f>IF(Recherche!$E$3='Base poids'!A456,1,0)</f>
        <v>0</v>
      </c>
      <c r="F456" s="32">
        <f>IF(E456=0,0,SUM($E$2:E456))</f>
        <v>0</v>
      </c>
    </row>
    <row r="457" spans="1:6" hidden="1" x14ac:dyDescent="0.25">
      <c r="A457" s="118" t="s">
        <v>208</v>
      </c>
      <c r="B457" s="110" t="s">
        <v>43</v>
      </c>
      <c r="C457" s="104" t="s">
        <v>774</v>
      </c>
      <c r="D457" s="109">
        <v>0.15690000000000001</v>
      </c>
      <c r="E457" s="32">
        <f>IF(Recherche!$E$3='Base poids'!A457,1,0)</f>
        <v>0</v>
      </c>
      <c r="F457" s="32">
        <f>IF(E457=0,0,SUM($E$2:E457))</f>
        <v>0</v>
      </c>
    </row>
    <row r="458" spans="1:6" hidden="1" x14ac:dyDescent="0.25">
      <c r="A458" s="118" t="s">
        <v>208</v>
      </c>
      <c r="B458" s="110" t="s">
        <v>39</v>
      </c>
      <c r="C458" s="104" t="s">
        <v>775</v>
      </c>
      <c r="D458" s="109">
        <v>0.14050000000000001</v>
      </c>
      <c r="E458" s="32">
        <f>IF(Recherche!$E$3='Base poids'!A458,1,0)</f>
        <v>0</v>
      </c>
      <c r="F458" s="32">
        <f>IF(E458=0,0,SUM($E$2:E458))</f>
        <v>0</v>
      </c>
    </row>
    <row r="459" spans="1:6" hidden="1" x14ac:dyDescent="0.25">
      <c r="A459" s="118" t="s">
        <v>208</v>
      </c>
      <c r="B459" s="110" t="s">
        <v>29</v>
      </c>
      <c r="C459" s="104" t="s">
        <v>5766</v>
      </c>
      <c r="D459" s="109">
        <v>2.3800000000000002E-2</v>
      </c>
      <c r="E459" s="32">
        <f>IF(Recherche!$E$3='Base poids'!A459,1,0)</f>
        <v>0</v>
      </c>
      <c r="F459" s="32">
        <f>IF(E459=0,0,SUM($E$2:E459))</f>
        <v>0</v>
      </c>
    </row>
    <row r="460" spans="1:6" hidden="1" x14ac:dyDescent="0.25">
      <c r="A460" s="118" t="s">
        <v>498</v>
      </c>
      <c r="B460" s="110" t="s">
        <v>31</v>
      </c>
      <c r="C460" s="104" t="s">
        <v>4074</v>
      </c>
      <c r="D460" s="109">
        <v>0.30809999999999998</v>
      </c>
      <c r="E460" s="32">
        <f>IF(Recherche!$E$3='Base poids'!A460,1,0)</f>
        <v>0</v>
      </c>
      <c r="F460" s="32">
        <f>IF(E460=0,0,SUM($E$2:E460))</f>
        <v>0</v>
      </c>
    </row>
    <row r="461" spans="1:6" hidden="1" x14ac:dyDescent="0.25">
      <c r="A461" s="118" t="s">
        <v>498</v>
      </c>
      <c r="B461" s="104" t="s">
        <v>37</v>
      </c>
      <c r="C461" s="104" t="s">
        <v>726</v>
      </c>
      <c r="D461" s="109">
        <v>0.2165</v>
      </c>
      <c r="E461" s="32">
        <f>IF(Recherche!$E$3='Base poids'!A461,1,0)</f>
        <v>0</v>
      </c>
      <c r="F461" s="32">
        <f>IF(E461=0,0,SUM($E$2:E461))</f>
        <v>0</v>
      </c>
    </row>
    <row r="462" spans="1:6" hidden="1" x14ac:dyDescent="0.25">
      <c r="A462" s="118" t="s">
        <v>498</v>
      </c>
      <c r="B462" s="110" t="s">
        <v>43</v>
      </c>
      <c r="C462" s="104" t="s">
        <v>776</v>
      </c>
      <c r="D462" s="109">
        <v>0.19919999999999999</v>
      </c>
      <c r="E462" s="32">
        <f>IF(Recherche!$E$3='Base poids'!A462,1,0)</f>
        <v>0</v>
      </c>
      <c r="F462" s="32">
        <f>IF(E462=0,0,SUM($E$2:E462))</f>
        <v>0</v>
      </c>
    </row>
    <row r="463" spans="1:6" hidden="1" x14ac:dyDescent="0.25">
      <c r="A463" s="118" t="s">
        <v>498</v>
      </c>
      <c r="B463" s="110" t="s">
        <v>29</v>
      </c>
      <c r="C463" s="104" t="s">
        <v>5745</v>
      </c>
      <c r="D463" s="109">
        <v>0.1772</v>
      </c>
      <c r="E463" s="32">
        <f>IF(Recherche!$E$3='Base poids'!A463,1,0)</f>
        <v>0</v>
      </c>
      <c r="F463" s="32">
        <f>IF(E463=0,0,SUM($E$2:E463))</f>
        <v>0</v>
      </c>
    </row>
    <row r="464" spans="1:6" hidden="1" x14ac:dyDescent="0.25">
      <c r="A464" s="118" t="s">
        <v>498</v>
      </c>
      <c r="B464" s="110" t="s">
        <v>39</v>
      </c>
      <c r="C464" s="104" t="s">
        <v>777</v>
      </c>
      <c r="D464" s="109">
        <v>9.9000000000000005E-2</v>
      </c>
      <c r="E464" s="32">
        <f>IF(Recherche!$E$3='Base poids'!A464,1,0)</f>
        <v>0</v>
      </c>
      <c r="F464" s="32">
        <f>IF(E464=0,0,SUM($E$2:E464))</f>
        <v>0</v>
      </c>
    </row>
    <row r="465" spans="1:6" hidden="1" x14ac:dyDescent="0.25">
      <c r="A465" s="118" t="s">
        <v>306</v>
      </c>
      <c r="B465" s="110" t="s">
        <v>31</v>
      </c>
      <c r="C465" s="104" t="s">
        <v>4073</v>
      </c>
      <c r="D465" s="109">
        <v>0.32240000000000002</v>
      </c>
      <c r="E465" s="32">
        <f>IF(Recherche!$E$3='Base poids'!A465,1,0)</f>
        <v>0</v>
      </c>
      <c r="F465" s="32">
        <f>IF(E465=0,0,SUM($E$2:E465))</f>
        <v>0</v>
      </c>
    </row>
    <row r="466" spans="1:6" hidden="1" x14ac:dyDescent="0.25">
      <c r="A466" s="118" t="s">
        <v>306</v>
      </c>
      <c r="B466" s="110" t="s">
        <v>29</v>
      </c>
      <c r="C466" s="104" t="s">
        <v>5734</v>
      </c>
      <c r="D466" s="109">
        <v>0.32040000000000002</v>
      </c>
      <c r="E466" s="32">
        <f>IF(Recherche!$E$3='Base poids'!A466,1,0)</f>
        <v>0</v>
      </c>
      <c r="F466" s="32">
        <f>IF(E466=0,0,SUM($E$2:E466))</f>
        <v>0</v>
      </c>
    </row>
    <row r="467" spans="1:6" hidden="1" x14ac:dyDescent="0.25">
      <c r="A467" s="118" t="s">
        <v>306</v>
      </c>
      <c r="B467" s="104" t="s">
        <v>37</v>
      </c>
      <c r="C467" s="104" t="s">
        <v>725</v>
      </c>
      <c r="D467" s="109">
        <v>0.24660000000000001</v>
      </c>
      <c r="E467" s="32">
        <f>IF(Recherche!$E$3='Base poids'!A467,1,0)</f>
        <v>0</v>
      </c>
      <c r="F467" s="32">
        <f>IF(E467=0,0,SUM($E$2:E467))</f>
        <v>0</v>
      </c>
    </row>
    <row r="468" spans="1:6" hidden="1" x14ac:dyDescent="0.25">
      <c r="A468" s="118" t="s">
        <v>306</v>
      </c>
      <c r="B468" s="110" t="s">
        <v>43</v>
      </c>
      <c r="C468" s="104" t="s">
        <v>771</v>
      </c>
      <c r="D468" s="109">
        <v>0.1106</v>
      </c>
      <c r="E468" s="32">
        <f>IF(Recherche!$E$3='Base poids'!A468,1,0)</f>
        <v>0</v>
      </c>
      <c r="F468" s="32">
        <f>IF(E468=0,0,SUM($E$2:E468))</f>
        <v>0</v>
      </c>
    </row>
    <row r="469" spans="1:6" hidden="1" x14ac:dyDescent="0.25">
      <c r="A469" s="118" t="s">
        <v>101</v>
      </c>
      <c r="B469" s="110" t="s">
        <v>31</v>
      </c>
      <c r="C469" s="104" t="s">
        <v>4077</v>
      </c>
      <c r="D469" s="109">
        <v>0.3604</v>
      </c>
      <c r="E469" s="32">
        <f>IF(Recherche!$E$3='Base poids'!A469,1,0)</f>
        <v>0</v>
      </c>
      <c r="F469" s="32">
        <f>IF(E469=0,0,SUM($E$2:E469))</f>
        <v>0</v>
      </c>
    </row>
    <row r="470" spans="1:6" hidden="1" x14ac:dyDescent="0.25">
      <c r="A470" s="118" t="s">
        <v>101</v>
      </c>
      <c r="B470" s="104" t="s">
        <v>37</v>
      </c>
      <c r="C470" s="104" t="s">
        <v>729</v>
      </c>
      <c r="D470" s="109">
        <v>0.36020000000000002</v>
      </c>
      <c r="E470" s="32">
        <f>IF(Recherche!$E$3='Base poids'!A470,1,0)</f>
        <v>0</v>
      </c>
      <c r="F470" s="32">
        <f>IF(E470=0,0,SUM($E$2:E470))</f>
        <v>0</v>
      </c>
    </row>
    <row r="471" spans="1:6" hidden="1" x14ac:dyDescent="0.25">
      <c r="A471" s="118" t="s">
        <v>101</v>
      </c>
      <c r="B471" s="110" t="s">
        <v>43</v>
      </c>
      <c r="C471" s="104" t="s">
        <v>781</v>
      </c>
      <c r="D471" s="109">
        <v>0.22389999999999999</v>
      </c>
      <c r="E471" s="32">
        <f>IF(Recherche!$E$3='Base poids'!A471,1,0)</f>
        <v>0</v>
      </c>
      <c r="F471" s="32">
        <f>IF(E471=0,0,SUM($E$2:E471))</f>
        <v>0</v>
      </c>
    </row>
    <row r="472" spans="1:6" hidden="1" x14ac:dyDescent="0.25">
      <c r="A472" s="118" t="s">
        <v>101</v>
      </c>
      <c r="B472" s="110" t="s">
        <v>29</v>
      </c>
      <c r="C472" s="104" t="s">
        <v>5810</v>
      </c>
      <c r="D472" s="109">
        <v>5.5599999999999997E-2</v>
      </c>
      <c r="E472" s="32">
        <f>IF(Recherche!$E$3='Base poids'!A472,1,0)</f>
        <v>0</v>
      </c>
      <c r="F472" s="32">
        <f>IF(E472=0,0,SUM($E$2:E472))</f>
        <v>0</v>
      </c>
    </row>
    <row r="473" spans="1:6" hidden="1" x14ac:dyDescent="0.25">
      <c r="A473" s="118" t="s">
        <v>308</v>
      </c>
      <c r="B473" s="104" t="s">
        <v>37</v>
      </c>
      <c r="C473" s="104" t="s">
        <v>726</v>
      </c>
      <c r="D473" s="109">
        <v>0.42199999999999999</v>
      </c>
      <c r="E473" s="32">
        <f>IF(Recherche!$E$3='Base poids'!A473,1,0)</f>
        <v>0</v>
      </c>
      <c r="F473" s="32">
        <f>IF(E473=0,0,SUM($E$2:E473))</f>
        <v>0</v>
      </c>
    </row>
    <row r="474" spans="1:6" hidden="1" x14ac:dyDescent="0.25">
      <c r="A474" s="118" t="s">
        <v>308</v>
      </c>
      <c r="B474" s="110" t="s">
        <v>31</v>
      </c>
      <c r="C474" s="104" t="s">
        <v>4072</v>
      </c>
      <c r="D474" s="109">
        <v>0.1938</v>
      </c>
      <c r="E474" s="32">
        <f>IF(Recherche!$E$3='Base poids'!A474,1,0)</f>
        <v>0</v>
      </c>
      <c r="F474" s="32">
        <f>IF(E474=0,0,SUM($E$2:E474))</f>
        <v>0</v>
      </c>
    </row>
    <row r="475" spans="1:6" hidden="1" x14ac:dyDescent="0.25">
      <c r="A475" s="118" t="s">
        <v>308</v>
      </c>
      <c r="B475" s="110" t="s">
        <v>43</v>
      </c>
      <c r="C475" s="104" t="s">
        <v>776</v>
      </c>
      <c r="D475" s="109">
        <v>0.15060000000000001</v>
      </c>
      <c r="E475" s="32">
        <f>IF(Recherche!$E$3='Base poids'!A475,1,0)</f>
        <v>0</v>
      </c>
      <c r="F475" s="32">
        <f>IF(E475=0,0,SUM($E$2:E475))</f>
        <v>0</v>
      </c>
    </row>
    <row r="476" spans="1:6" hidden="1" x14ac:dyDescent="0.25">
      <c r="A476" s="118" t="s">
        <v>308</v>
      </c>
      <c r="B476" s="110" t="s">
        <v>29</v>
      </c>
      <c r="C476" s="104" t="s">
        <v>5745</v>
      </c>
      <c r="D476" s="109">
        <v>0.12429999999999999</v>
      </c>
      <c r="E476" s="32">
        <f>IF(Recherche!$E$3='Base poids'!A476,1,0)</f>
        <v>0</v>
      </c>
      <c r="F476" s="32">
        <f>IF(E476=0,0,SUM($E$2:E476))</f>
        <v>0</v>
      </c>
    </row>
    <row r="477" spans="1:6" hidden="1" x14ac:dyDescent="0.25">
      <c r="A477" s="118" t="s">
        <v>308</v>
      </c>
      <c r="B477" s="110" t="s">
        <v>39</v>
      </c>
      <c r="C477" s="104" t="s">
        <v>777</v>
      </c>
      <c r="D477" s="109">
        <v>0.10929999999999999</v>
      </c>
      <c r="E477" s="32">
        <f>IF(Recherche!$E$3='Base poids'!A477,1,0)</f>
        <v>0</v>
      </c>
      <c r="F477" s="32">
        <f>IF(E477=0,0,SUM($E$2:E477))</f>
        <v>0</v>
      </c>
    </row>
    <row r="478" spans="1:6" hidden="1" x14ac:dyDescent="0.25">
      <c r="A478" s="118" t="s">
        <v>103</v>
      </c>
      <c r="B478" s="110" t="s">
        <v>31</v>
      </c>
      <c r="C478" s="104" t="s">
        <v>4077</v>
      </c>
      <c r="D478" s="109">
        <v>0.38109999999999999</v>
      </c>
      <c r="E478" s="32">
        <f>IF(Recherche!$E$3='Base poids'!A478,1,0)</f>
        <v>0</v>
      </c>
      <c r="F478" s="32">
        <f>IF(E478=0,0,SUM($E$2:E478))</f>
        <v>0</v>
      </c>
    </row>
    <row r="479" spans="1:6" hidden="1" x14ac:dyDescent="0.25">
      <c r="A479" s="118" t="s">
        <v>103</v>
      </c>
      <c r="B479" s="104" t="s">
        <v>37</v>
      </c>
      <c r="C479" s="104" t="s">
        <v>724</v>
      </c>
      <c r="D479" s="109">
        <v>0.31319999999999998</v>
      </c>
      <c r="E479" s="32">
        <f>IF(Recherche!$E$3='Base poids'!A479,1,0)</f>
        <v>0</v>
      </c>
      <c r="F479" s="32">
        <f>IF(E479=0,0,SUM($E$2:E479))</f>
        <v>0</v>
      </c>
    </row>
    <row r="480" spans="1:6" hidden="1" x14ac:dyDescent="0.25">
      <c r="A480" s="118" t="s">
        <v>103</v>
      </c>
      <c r="B480" s="110" t="s">
        <v>39</v>
      </c>
      <c r="C480" s="104" t="s">
        <v>775</v>
      </c>
      <c r="D480" s="109">
        <v>0.16600000000000001</v>
      </c>
      <c r="E480" s="32">
        <f>IF(Recherche!$E$3='Base poids'!A480,1,0)</f>
        <v>0</v>
      </c>
      <c r="F480" s="32">
        <f>IF(E480=0,0,SUM($E$2:E480))</f>
        <v>0</v>
      </c>
    </row>
    <row r="481" spans="1:6" hidden="1" x14ac:dyDescent="0.25">
      <c r="A481" s="118" t="s">
        <v>103</v>
      </c>
      <c r="B481" s="110" t="s">
        <v>43</v>
      </c>
      <c r="C481" s="104" t="s">
        <v>781</v>
      </c>
      <c r="D481" s="109">
        <v>8.5500000000000007E-2</v>
      </c>
      <c r="E481" s="32">
        <f>IF(Recherche!$E$3='Base poids'!A481,1,0)</f>
        <v>0</v>
      </c>
      <c r="F481" s="32">
        <f>IF(E481=0,0,SUM($E$2:E481))</f>
        <v>0</v>
      </c>
    </row>
    <row r="482" spans="1:6" hidden="1" x14ac:dyDescent="0.25">
      <c r="A482" s="118" t="s">
        <v>103</v>
      </c>
      <c r="B482" s="110" t="s">
        <v>29</v>
      </c>
      <c r="C482" s="104" t="s">
        <v>5810</v>
      </c>
      <c r="D482" s="109">
        <v>5.4100000000000002E-2</v>
      </c>
      <c r="E482" s="32">
        <f>IF(Recherche!$E$3='Base poids'!A482,1,0)</f>
        <v>0</v>
      </c>
      <c r="F482" s="32">
        <f>IF(E482=0,0,SUM($E$2:E482))</f>
        <v>0</v>
      </c>
    </row>
    <row r="483" spans="1:6" hidden="1" x14ac:dyDescent="0.25">
      <c r="A483" s="118" t="s">
        <v>390</v>
      </c>
      <c r="B483" s="104" t="s">
        <v>37</v>
      </c>
      <c r="C483" s="104" t="s">
        <v>725</v>
      </c>
      <c r="D483" s="109">
        <v>0.39700000000000002</v>
      </c>
      <c r="E483" s="32">
        <f>IF(Recherche!$E$3='Base poids'!A483,1,0)</f>
        <v>0</v>
      </c>
      <c r="F483" s="32">
        <f>IF(E483=0,0,SUM($E$2:E483))</f>
        <v>0</v>
      </c>
    </row>
    <row r="484" spans="1:6" hidden="1" x14ac:dyDescent="0.25">
      <c r="A484" s="118" t="s">
        <v>390</v>
      </c>
      <c r="B484" s="104" t="s">
        <v>4600</v>
      </c>
      <c r="C484" s="104" t="s">
        <v>4600</v>
      </c>
      <c r="D484" s="109">
        <v>0.1613</v>
      </c>
      <c r="E484" s="32">
        <f>IF(Recherche!$E$3='Base poids'!A484,1,0)</f>
        <v>0</v>
      </c>
      <c r="F484" s="32">
        <f>IF(E484=0,0,SUM($E$2:E484))</f>
        <v>0</v>
      </c>
    </row>
    <row r="485" spans="1:6" hidden="1" x14ac:dyDescent="0.25">
      <c r="A485" s="118" t="s">
        <v>390</v>
      </c>
      <c r="B485" s="110" t="s">
        <v>29</v>
      </c>
      <c r="C485" s="104" t="s">
        <v>5734</v>
      </c>
      <c r="D485" s="109">
        <v>0.15770000000000001</v>
      </c>
      <c r="E485" s="32">
        <f>IF(Recherche!$E$3='Base poids'!A485,1,0)</f>
        <v>0</v>
      </c>
      <c r="F485" s="32">
        <f>IF(E485=0,0,SUM($E$2:E485))</f>
        <v>0</v>
      </c>
    </row>
    <row r="486" spans="1:6" hidden="1" x14ac:dyDescent="0.25">
      <c r="A486" s="118" t="s">
        <v>390</v>
      </c>
      <c r="B486" s="110" t="s">
        <v>31</v>
      </c>
      <c r="C486" s="104" t="s">
        <v>4068</v>
      </c>
      <c r="D486" s="109">
        <v>0.15049999999999999</v>
      </c>
      <c r="E486" s="32">
        <f>IF(Recherche!$E$3='Base poids'!A486,1,0)</f>
        <v>0</v>
      </c>
      <c r="F486" s="32">
        <f>IF(E486=0,0,SUM($E$2:E486))</f>
        <v>0</v>
      </c>
    </row>
    <row r="487" spans="1:6" hidden="1" x14ac:dyDescent="0.25">
      <c r="A487" s="118" t="s">
        <v>390</v>
      </c>
      <c r="B487" s="110" t="s">
        <v>43</v>
      </c>
      <c r="C487" s="104" t="s">
        <v>784</v>
      </c>
      <c r="D487" s="109">
        <v>0.13350000000000001</v>
      </c>
      <c r="E487" s="32">
        <f>IF(Recherche!$E$3='Base poids'!A487,1,0)</f>
        <v>0</v>
      </c>
      <c r="F487" s="32">
        <f>IF(E487=0,0,SUM($E$2:E487))</f>
        <v>0</v>
      </c>
    </row>
    <row r="488" spans="1:6" hidden="1" x14ac:dyDescent="0.25">
      <c r="A488" s="118" t="s">
        <v>105</v>
      </c>
      <c r="B488" s="104" t="s">
        <v>37</v>
      </c>
      <c r="C488" s="104" t="s">
        <v>727</v>
      </c>
      <c r="D488" s="109">
        <v>0.3775</v>
      </c>
      <c r="E488" s="32">
        <f>IF(Recherche!$E$3='Base poids'!A488,1,0)</f>
        <v>0</v>
      </c>
      <c r="F488" s="32">
        <f>IF(E488=0,0,SUM($E$2:E488))</f>
        <v>0</v>
      </c>
    </row>
    <row r="489" spans="1:6" hidden="1" x14ac:dyDescent="0.25">
      <c r="A489" s="118" t="s">
        <v>105</v>
      </c>
      <c r="B489" s="110" t="s">
        <v>31</v>
      </c>
      <c r="C489" s="104" t="s">
        <v>4075</v>
      </c>
      <c r="D489" s="109">
        <v>0.29909999999999998</v>
      </c>
      <c r="E489" s="32">
        <f>IF(Recherche!$E$3='Base poids'!A489,1,0)</f>
        <v>0</v>
      </c>
      <c r="F489" s="32">
        <f>IF(E489=0,0,SUM($E$2:E489))</f>
        <v>0</v>
      </c>
    </row>
    <row r="490" spans="1:6" hidden="1" x14ac:dyDescent="0.25">
      <c r="A490" s="118" t="s">
        <v>105</v>
      </c>
      <c r="B490" s="110" t="s">
        <v>43</v>
      </c>
      <c r="C490" s="104" t="s">
        <v>778</v>
      </c>
      <c r="D490" s="109">
        <v>0.1633</v>
      </c>
      <c r="E490" s="32">
        <f>IF(Recherche!$E$3='Base poids'!A490,1,0)</f>
        <v>0</v>
      </c>
      <c r="F490" s="32">
        <f>IF(E490=0,0,SUM($E$2:E490))</f>
        <v>0</v>
      </c>
    </row>
    <row r="491" spans="1:6" hidden="1" x14ac:dyDescent="0.25">
      <c r="A491" s="118" t="s">
        <v>105</v>
      </c>
      <c r="B491" s="110" t="s">
        <v>39</v>
      </c>
      <c r="C491" s="104" t="s">
        <v>779</v>
      </c>
      <c r="D491" s="109">
        <v>9.7600000000000006E-2</v>
      </c>
      <c r="E491" s="32">
        <f>IF(Recherche!$E$3='Base poids'!A491,1,0)</f>
        <v>0</v>
      </c>
      <c r="F491" s="32">
        <f>IF(E491=0,0,SUM($E$2:E491))</f>
        <v>0</v>
      </c>
    </row>
    <row r="492" spans="1:6" hidden="1" x14ac:dyDescent="0.25">
      <c r="A492" s="118" t="s">
        <v>105</v>
      </c>
      <c r="B492" s="110" t="s">
        <v>29</v>
      </c>
      <c r="C492" s="104" t="s">
        <v>5734</v>
      </c>
      <c r="D492" s="109">
        <v>6.25E-2</v>
      </c>
      <c r="E492" s="32">
        <f>IF(Recherche!$E$3='Base poids'!A492,1,0)</f>
        <v>0</v>
      </c>
      <c r="F492" s="32">
        <f>IF(E492=0,0,SUM($E$2:E492))</f>
        <v>0</v>
      </c>
    </row>
    <row r="493" spans="1:6" hidden="1" x14ac:dyDescent="0.25">
      <c r="A493" s="118" t="s">
        <v>107</v>
      </c>
      <c r="B493" s="104" t="s">
        <v>37</v>
      </c>
      <c r="C493" s="104" t="s">
        <v>726</v>
      </c>
      <c r="D493" s="109">
        <v>0.38879999999999998</v>
      </c>
      <c r="E493" s="32">
        <f>IF(Recherche!$E$3='Base poids'!A493,1,0)</f>
        <v>0</v>
      </c>
      <c r="F493" s="32">
        <f>IF(E493=0,0,SUM($E$2:E493))</f>
        <v>0</v>
      </c>
    </row>
    <row r="494" spans="1:6" hidden="1" x14ac:dyDescent="0.25">
      <c r="A494" s="118" t="s">
        <v>107</v>
      </c>
      <c r="B494" s="110" t="s">
        <v>43</v>
      </c>
      <c r="C494" s="104" t="s">
        <v>776</v>
      </c>
      <c r="D494" s="109">
        <v>0.23499999999999999</v>
      </c>
      <c r="E494" s="32">
        <f>IF(Recherche!$E$3='Base poids'!A494,1,0)</f>
        <v>0</v>
      </c>
      <c r="F494" s="32">
        <f>IF(E494=0,0,SUM($E$2:E494))</f>
        <v>0</v>
      </c>
    </row>
    <row r="495" spans="1:6" hidden="1" x14ac:dyDescent="0.25">
      <c r="A495" s="118" t="s">
        <v>107</v>
      </c>
      <c r="B495" s="110" t="s">
        <v>39</v>
      </c>
      <c r="C495" s="113" t="s">
        <v>779</v>
      </c>
      <c r="D495" s="109">
        <v>0.2142</v>
      </c>
      <c r="E495" s="32">
        <f>IF(Recherche!$E$3='Base poids'!A495,1,0)</f>
        <v>0</v>
      </c>
      <c r="F495" s="32">
        <f>IF(E495=0,0,SUM($E$2:E495))</f>
        <v>0</v>
      </c>
    </row>
    <row r="496" spans="1:6" hidden="1" x14ac:dyDescent="0.25">
      <c r="A496" s="118" t="s">
        <v>107</v>
      </c>
      <c r="B496" s="110" t="s">
        <v>31</v>
      </c>
      <c r="C496" s="104" t="s">
        <v>4075</v>
      </c>
      <c r="D496" s="109">
        <v>0.16189999999999999</v>
      </c>
      <c r="E496" s="32">
        <f>IF(Recherche!$E$3='Base poids'!A496,1,0)</f>
        <v>0</v>
      </c>
      <c r="F496" s="32">
        <f>IF(E496=0,0,SUM($E$2:E496))</f>
        <v>0</v>
      </c>
    </row>
    <row r="497" spans="1:6" hidden="1" x14ac:dyDescent="0.25">
      <c r="A497" s="118" t="s">
        <v>310</v>
      </c>
      <c r="B497" s="110" t="s">
        <v>31</v>
      </c>
      <c r="C497" s="104" t="s">
        <v>4069</v>
      </c>
      <c r="D497" s="109">
        <v>0.3584</v>
      </c>
      <c r="E497" s="32">
        <f>IF(Recherche!$E$3='Base poids'!A497,1,0)</f>
        <v>0</v>
      </c>
      <c r="F497" s="32">
        <f>IF(E497=0,0,SUM($E$2:E497))</f>
        <v>0</v>
      </c>
    </row>
    <row r="498" spans="1:6" hidden="1" x14ac:dyDescent="0.25">
      <c r="A498" s="118" t="s">
        <v>310</v>
      </c>
      <c r="B498" s="104" t="s">
        <v>37</v>
      </c>
      <c r="C498" s="104" t="s">
        <v>723</v>
      </c>
      <c r="D498" s="109">
        <v>0.2336</v>
      </c>
      <c r="E498" s="32">
        <f>IF(Recherche!$E$3='Base poids'!A498,1,0)</f>
        <v>0</v>
      </c>
      <c r="F498" s="32">
        <f>IF(E498=0,0,SUM($E$2:E498))</f>
        <v>0</v>
      </c>
    </row>
    <row r="499" spans="1:6" hidden="1" x14ac:dyDescent="0.25">
      <c r="A499" s="118" t="s">
        <v>310</v>
      </c>
      <c r="B499" s="110" t="s">
        <v>43</v>
      </c>
      <c r="C499" s="104" t="s">
        <v>768</v>
      </c>
      <c r="D499" s="109">
        <v>0.22800000000000001</v>
      </c>
      <c r="E499" s="32">
        <f>IF(Recherche!$E$3='Base poids'!A499,1,0)</f>
        <v>0</v>
      </c>
      <c r="F499" s="32">
        <f>IF(E499=0,0,SUM($E$2:E499))</f>
        <v>0</v>
      </c>
    </row>
    <row r="500" spans="1:6" hidden="1" x14ac:dyDescent="0.25">
      <c r="A500" s="118" t="s">
        <v>310</v>
      </c>
      <c r="B500" s="110" t="s">
        <v>17</v>
      </c>
      <c r="C500" s="104" t="s">
        <v>3350</v>
      </c>
      <c r="D500" s="109">
        <v>0.12959999999999999</v>
      </c>
      <c r="E500" s="32">
        <f>IF(Recherche!$E$3='Base poids'!A500,1,0)</f>
        <v>0</v>
      </c>
      <c r="F500" s="32">
        <f>IF(E500=0,0,SUM($E$2:E500))</f>
        <v>0</v>
      </c>
    </row>
    <row r="501" spans="1:6" hidden="1" x14ac:dyDescent="0.25">
      <c r="A501" s="118" t="s">
        <v>310</v>
      </c>
      <c r="B501" s="110" t="s">
        <v>29</v>
      </c>
      <c r="C501" s="104" t="s">
        <v>5702</v>
      </c>
      <c r="D501" s="109">
        <v>5.04E-2</v>
      </c>
      <c r="E501" s="32">
        <f>IF(Recherche!$E$3='Base poids'!A501,1,0)</f>
        <v>0</v>
      </c>
      <c r="F501" s="32">
        <f>IF(E501=0,0,SUM($E$2:E501))</f>
        <v>0</v>
      </c>
    </row>
    <row r="502" spans="1:6" hidden="1" x14ac:dyDescent="0.25">
      <c r="A502" s="118" t="s">
        <v>210</v>
      </c>
      <c r="B502" s="110" t="s">
        <v>39</v>
      </c>
      <c r="C502" s="104" t="s">
        <v>775</v>
      </c>
      <c r="D502" s="109">
        <v>0.30790000000000001</v>
      </c>
      <c r="E502" s="32">
        <f>IF(Recherche!$E$3='Base poids'!A502,1,0)</f>
        <v>0</v>
      </c>
      <c r="F502" s="32">
        <f>IF(E502=0,0,SUM($E$2:E502))</f>
        <v>0</v>
      </c>
    </row>
    <row r="503" spans="1:6" hidden="1" x14ac:dyDescent="0.25">
      <c r="A503" s="118" t="s">
        <v>210</v>
      </c>
      <c r="B503" s="104" t="s">
        <v>37</v>
      </c>
      <c r="C503" s="104" t="s">
        <v>724</v>
      </c>
      <c r="D503" s="109">
        <v>0.2883</v>
      </c>
      <c r="E503" s="32">
        <f>IF(Recherche!$E$3='Base poids'!A503,1,0)</f>
        <v>0</v>
      </c>
      <c r="F503" s="32">
        <f>IF(E503=0,0,SUM($E$2:E503))</f>
        <v>0</v>
      </c>
    </row>
    <row r="504" spans="1:6" hidden="1" x14ac:dyDescent="0.25">
      <c r="A504" s="118" t="s">
        <v>210</v>
      </c>
      <c r="B504" s="110" t="s">
        <v>17</v>
      </c>
      <c r="C504" s="104" t="s">
        <v>3350</v>
      </c>
      <c r="D504" s="109">
        <v>0.15570000000000001</v>
      </c>
      <c r="E504" s="32">
        <f>IF(Recherche!$E$3='Base poids'!A504,1,0)</f>
        <v>0</v>
      </c>
      <c r="F504" s="32">
        <f>IF(E504=0,0,SUM($E$2:E504))</f>
        <v>0</v>
      </c>
    </row>
    <row r="505" spans="1:6" hidden="1" x14ac:dyDescent="0.25">
      <c r="A505" s="118" t="s">
        <v>210</v>
      </c>
      <c r="B505" s="110" t="s">
        <v>29</v>
      </c>
      <c r="C505" s="104" t="s">
        <v>5766</v>
      </c>
      <c r="D505" s="109">
        <v>0.12720000000000001</v>
      </c>
      <c r="E505" s="32">
        <f>IF(Recherche!$E$3='Base poids'!A505,1,0)</f>
        <v>0</v>
      </c>
      <c r="F505" s="32">
        <f>IF(E505=0,0,SUM($E$2:E505))</f>
        <v>0</v>
      </c>
    </row>
    <row r="506" spans="1:6" hidden="1" x14ac:dyDescent="0.25">
      <c r="A506" s="118" t="s">
        <v>210</v>
      </c>
      <c r="B506" s="110" t="s">
        <v>31</v>
      </c>
      <c r="C506" s="104" t="s">
        <v>4072</v>
      </c>
      <c r="D506" s="109">
        <v>0.12089999999999999</v>
      </c>
      <c r="E506" s="32">
        <f>IF(Recherche!$E$3='Base poids'!A506,1,0)</f>
        <v>0</v>
      </c>
      <c r="F506" s="32">
        <f>IF(E506=0,0,SUM($E$2:E506))</f>
        <v>0</v>
      </c>
    </row>
    <row r="507" spans="1:6" hidden="1" x14ac:dyDescent="0.25">
      <c r="A507" s="118" t="s">
        <v>312</v>
      </c>
      <c r="B507" s="104" t="s">
        <v>37</v>
      </c>
      <c r="C507" s="104" t="s">
        <v>731</v>
      </c>
      <c r="D507" s="109">
        <v>0.33600000000000002</v>
      </c>
      <c r="E507" s="32">
        <f>IF(Recherche!$E$3='Base poids'!A507,1,0)</f>
        <v>0</v>
      </c>
      <c r="F507" s="32">
        <f>IF(E507=0,0,SUM($E$2:E507))</f>
        <v>0</v>
      </c>
    </row>
    <row r="508" spans="1:6" hidden="1" x14ac:dyDescent="0.25">
      <c r="A508" s="118" t="s">
        <v>312</v>
      </c>
      <c r="B508" s="110" t="s">
        <v>29</v>
      </c>
      <c r="C508" s="104" t="s">
        <v>5714</v>
      </c>
      <c r="D508" s="109">
        <v>0.2392</v>
      </c>
      <c r="E508" s="32">
        <f>IF(Recherche!$E$3='Base poids'!A508,1,0)</f>
        <v>0</v>
      </c>
      <c r="F508" s="32">
        <f>IF(E508=0,0,SUM($E$2:E508))</f>
        <v>0</v>
      </c>
    </row>
    <row r="509" spans="1:6" hidden="1" x14ac:dyDescent="0.25">
      <c r="A509" s="118" t="s">
        <v>312</v>
      </c>
      <c r="B509" s="110" t="s">
        <v>31</v>
      </c>
      <c r="C509" s="104" t="s">
        <v>4080</v>
      </c>
      <c r="D509" s="109">
        <v>0.1205</v>
      </c>
      <c r="E509" s="32">
        <f>IF(Recherche!$E$3='Base poids'!A509,1,0)</f>
        <v>0</v>
      </c>
      <c r="F509" s="32">
        <f>IF(E509=0,0,SUM($E$2:E509))</f>
        <v>0</v>
      </c>
    </row>
    <row r="510" spans="1:6" hidden="1" x14ac:dyDescent="0.25">
      <c r="A510" s="118" t="s">
        <v>312</v>
      </c>
      <c r="B510" s="110" t="s">
        <v>39</v>
      </c>
      <c r="C510" s="104" t="s">
        <v>787</v>
      </c>
      <c r="D510" s="109">
        <v>0.1134</v>
      </c>
      <c r="E510" s="32">
        <f>IF(Recherche!$E$3='Base poids'!A510,1,0)</f>
        <v>0</v>
      </c>
      <c r="F510" s="32">
        <f>IF(E510=0,0,SUM($E$2:E510))</f>
        <v>0</v>
      </c>
    </row>
    <row r="511" spans="1:6" hidden="1" x14ac:dyDescent="0.25">
      <c r="A511" s="118" t="s">
        <v>312</v>
      </c>
      <c r="B511" s="110" t="s">
        <v>17</v>
      </c>
      <c r="C511" s="104" t="s">
        <v>3350</v>
      </c>
      <c r="D511" s="109">
        <v>0.1014</v>
      </c>
      <c r="E511" s="32">
        <f>IF(Recherche!$E$3='Base poids'!A511,1,0)</f>
        <v>0</v>
      </c>
      <c r="F511" s="32">
        <f>IF(E511=0,0,SUM($E$2:E511))</f>
        <v>0</v>
      </c>
    </row>
    <row r="512" spans="1:6" hidden="1" x14ac:dyDescent="0.25">
      <c r="A512" s="118" t="s">
        <v>312</v>
      </c>
      <c r="B512" s="110" t="s">
        <v>43</v>
      </c>
      <c r="C512" s="104" t="s">
        <v>774</v>
      </c>
      <c r="D512" s="109">
        <v>8.9499999999999996E-2</v>
      </c>
      <c r="E512" s="32">
        <f>IF(Recherche!$E$3='Base poids'!A512,1,0)</f>
        <v>0</v>
      </c>
      <c r="F512" s="32">
        <f>IF(E512=0,0,SUM($E$2:E512))</f>
        <v>0</v>
      </c>
    </row>
    <row r="513" spans="1:7" hidden="1" x14ac:dyDescent="0.25">
      <c r="A513" s="118" t="s">
        <v>500</v>
      </c>
      <c r="B513" s="110" t="s">
        <v>31</v>
      </c>
      <c r="C513" s="104" t="s">
        <v>4074</v>
      </c>
      <c r="D513" s="109">
        <v>0.31440000000000001</v>
      </c>
      <c r="E513" s="32">
        <f>IF(Recherche!$E$3='Base poids'!A513,1,0)</f>
        <v>0</v>
      </c>
      <c r="F513" s="32">
        <f>IF(E513=0,0,SUM($E$2:E513))</f>
        <v>0</v>
      </c>
    </row>
    <row r="514" spans="1:7" hidden="1" x14ac:dyDescent="0.25">
      <c r="A514" s="118" t="s">
        <v>500</v>
      </c>
      <c r="B514" s="104" t="s">
        <v>37</v>
      </c>
      <c r="C514" s="104" t="s">
        <v>726</v>
      </c>
      <c r="D514" s="109">
        <v>0.20280000000000001</v>
      </c>
      <c r="E514" s="32">
        <f>IF(Recherche!$E$3='Base poids'!A514,1,0)</f>
        <v>0</v>
      </c>
      <c r="F514" s="32">
        <f>IF(E514=0,0,SUM($E$2:E514))</f>
        <v>0</v>
      </c>
    </row>
    <row r="515" spans="1:7" hidden="1" x14ac:dyDescent="0.25">
      <c r="A515" s="118" t="s">
        <v>500</v>
      </c>
      <c r="B515" s="110" t="s">
        <v>43</v>
      </c>
      <c r="C515" s="104" t="s">
        <v>776</v>
      </c>
      <c r="D515" s="109">
        <v>0.20100000000000001</v>
      </c>
      <c r="E515" s="32">
        <f>IF(Recherche!$E$3='Base poids'!A515,1,0)</f>
        <v>0</v>
      </c>
      <c r="F515" s="32">
        <f>IF(E515=0,0,SUM($E$2:E515))</f>
        <v>0</v>
      </c>
    </row>
    <row r="516" spans="1:7" hidden="1" x14ac:dyDescent="0.25">
      <c r="A516" s="118" t="s">
        <v>500</v>
      </c>
      <c r="B516" s="110" t="s">
        <v>39</v>
      </c>
      <c r="C516" s="104" t="s">
        <v>777</v>
      </c>
      <c r="D516" s="109">
        <v>0.1845</v>
      </c>
      <c r="E516" s="32">
        <f>IF(Recherche!$E$3='Base poids'!A516,1,0)</f>
        <v>0</v>
      </c>
      <c r="F516" s="32">
        <f>IF(E516=0,0,SUM($E$2:E516))</f>
        <v>0</v>
      </c>
    </row>
    <row r="517" spans="1:7" hidden="1" x14ac:dyDescent="0.25">
      <c r="A517" s="118" t="s">
        <v>500</v>
      </c>
      <c r="B517" s="110" t="s">
        <v>29</v>
      </c>
      <c r="C517" s="104" t="s">
        <v>5745</v>
      </c>
      <c r="D517" s="109">
        <v>9.7299999999999998E-2</v>
      </c>
      <c r="E517" s="32">
        <f>IF(Recherche!$E$3='Base poids'!A517,1,0)</f>
        <v>0</v>
      </c>
      <c r="F517" s="32">
        <f>IF(E517=0,0,SUM($E$2:E517))</f>
        <v>0</v>
      </c>
    </row>
    <row r="518" spans="1:7" hidden="1" x14ac:dyDescent="0.25">
      <c r="A518" s="118" t="s">
        <v>314</v>
      </c>
      <c r="B518" s="110" t="s">
        <v>25</v>
      </c>
      <c r="C518" s="104" t="s">
        <v>791</v>
      </c>
      <c r="D518" s="109">
        <v>0.37909999999999999</v>
      </c>
      <c r="E518" s="32">
        <f>IF(Recherche!$E$3='Base poids'!A518,1,0)</f>
        <v>0</v>
      </c>
      <c r="F518" s="32">
        <f>IF(E518=0,0,SUM($E$2:E518))</f>
        <v>0</v>
      </c>
    </row>
    <row r="519" spans="1:7" hidden="1" x14ac:dyDescent="0.25">
      <c r="A519" s="118" t="s">
        <v>314</v>
      </c>
      <c r="B519" s="110" t="s">
        <v>31</v>
      </c>
      <c r="C519" s="104" t="s">
        <v>4085</v>
      </c>
      <c r="D519" s="109">
        <v>0.25490000000000002</v>
      </c>
      <c r="E519" s="32">
        <f>IF(Recherche!$E$3='Base poids'!A519,1,0)</f>
        <v>0</v>
      </c>
      <c r="F519" s="32">
        <f>IF(E519=0,0,SUM($E$2:E519))</f>
        <v>0</v>
      </c>
    </row>
    <row r="520" spans="1:7" hidden="1" x14ac:dyDescent="0.25">
      <c r="A520" s="118" t="s">
        <v>314</v>
      </c>
      <c r="B520" s="104" t="s">
        <v>37</v>
      </c>
      <c r="C520" s="104" t="s">
        <v>728</v>
      </c>
      <c r="D520" s="109">
        <v>0.25059999999999999</v>
      </c>
      <c r="E520" s="32">
        <f>IF(Recherche!$E$3='Base poids'!A520,1,0)</f>
        <v>0</v>
      </c>
      <c r="F520" s="32">
        <f>IF(E520=0,0,SUM($E$2:E520))</f>
        <v>0</v>
      </c>
    </row>
    <row r="521" spans="1:7" hidden="1" x14ac:dyDescent="0.25">
      <c r="A521" s="118" t="s">
        <v>314</v>
      </c>
      <c r="B521" s="110" t="s">
        <v>43</v>
      </c>
      <c r="C521" s="104" t="s">
        <v>788</v>
      </c>
      <c r="D521" s="109">
        <v>0.1153</v>
      </c>
      <c r="E521" s="32">
        <f>IF(Recherche!$E$3='Base poids'!A521,1,0)</f>
        <v>0</v>
      </c>
      <c r="F521" s="32">
        <f>IF(E521=0,0,SUM($E$2:E521))</f>
        <v>0</v>
      </c>
    </row>
    <row r="522" spans="1:7" hidden="1" x14ac:dyDescent="0.25">
      <c r="A522" s="118" t="s">
        <v>109</v>
      </c>
      <c r="B522" s="104" t="s">
        <v>37</v>
      </c>
      <c r="C522" s="104" t="s">
        <v>724</v>
      </c>
      <c r="D522" s="109">
        <v>0.3695</v>
      </c>
      <c r="E522" s="32">
        <f>IF(Recherche!$E$3='Base poids'!A522,1,0)</f>
        <v>0</v>
      </c>
      <c r="F522" s="32">
        <f>IF(E522=0,0,SUM($E$2:E522))</f>
        <v>0</v>
      </c>
    </row>
    <row r="523" spans="1:7" hidden="1" x14ac:dyDescent="0.25">
      <c r="A523" s="118" t="s">
        <v>109</v>
      </c>
      <c r="B523" s="110" t="s">
        <v>31</v>
      </c>
      <c r="C523" s="104" t="s">
        <v>4072</v>
      </c>
      <c r="D523" s="109">
        <v>0.28539999999999999</v>
      </c>
      <c r="E523" s="32">
        <f>IF(Recherche!$E$3='Base poids'!A523,1,0)</f>
        <v>0</v>
      </c>
      <c r="F523" s="32">
        <f>IF(E523=0,0,SUM($E$2:E523))</f>
        <v>0</v>
      </c>
    </row>
    <row r="524" spans="1:7" hidden="1" x14ac:dyDescent="0.25">
      <c r="A524" s="118" t="s">
        <v>109</v>
      </c>
      <c r="B524" s="110" t="s">
        <v>43</v>
      </c>
      <c r="C524" s="104" t="s">
        <v>774</v>
      </c>
      <c r="D524" s="109">
        <v>0.1857</v>
      </c>
      <c r="E524" s="32">
        <f>IF(Recherche!$E$3='Base poids'!A524,1,0)</f>
        <v>0</v>
      </c>
      <c r="F524" s="32">
        <f>IF(E524=0,0,SUM($E$2:E524))</f>
        <v>0</v>
      </c>
    </row>
    <row r="525" spans="1:7" hidden="1" x14ac:dyDescent="0.25">
      <c r="A525" s="118" t="s">
        <v>109</v>
      </c>
      <c r="B525" s="110" t="s">
        <v>39</v>
      </c>
      <c r="C525" s="104" t="s">
        <v>775</v>
      </c>
      <c r="D525" s="109">
        <v>0.13270000000000001</v>
      </c>
      <c r="E525" s="32">
        <f>IF(Recherche!$E$3='Base poids'!A525,1,0)</f>
        <v>0</v>
      </c>
      <c r="F525" s="32">
        <f>IF(E525=0,0,SUM($E$2:E525))</f>
        <v>0</v>
      </c>
    </row>
    <row r="526" spans="1:7" hidden="1" x14ac:dyDescent="0.25">
      <c r="A526" s="118" t="s">
        <v>109</v>
      </c>
      <c r="B526" s="110" t="s">
        <v>29</v>
      </c>
      <c r="C526" s="104" t="s">
        <v>5766</v>
      </c>
      <c r="D526" s="109">
        <v>2.6800000000000001E-2</v>
      </c>
      <c r="E526" s="32">
        <f>IF(Recherche!$E$3='Base poids'!A526,1,0)</f>
        <v>0</v>
      </c>
      <c r="F526" s="32">
        <f>IF(E526=0,0,SUM($E$2:E526))</f>
        <v>0</v>
      </c>
    </row>
    <row r="527" spans="1:7" x14ac:dyDescent="0.25">
      <c r="A527" s="118" t="s">
        <v>315</v>
      </c>
      <c r="B527" s="104" t="s">
        <v>37</v>
      </c>
      <c r="C527" s="104" t="s">
        <v>728</v>
      </c>
      <c r="D527" s="109">
        <v>0.3579</v>
      </c>
      <c r="E527" s="32">
        <f>IF(Recherche!$E$3='Base poids'!A527,1,0)</f>
        <v>1</v>
      </c>
      <c r="F527" s="32">
        <f>IF(E527=0,0,SUM($E$2:E527))</f>
        <v>1</v>
      </c>
      <c r="G527" t="s">
        <v>5820</v>
      </c>
    </row>
    <row r="528" spans="1:7" x14ac:dyDescent="0.25">
      <c r="A528" s="118" t="s">
        <v>315</v>
      </c>
      <c r="B528" s="110" t="s">
        <v>29</v>
      </c>
      <c r="C528" s="104" t="s">
        <v>5779</v>
      </c>
      <c r="D528" s="109">
        <v>0.26840000000000003</v>
      </c>
      <c r="E528" s="32">
        <f>IF(Recherche!$E$3='Base poids'!A528,1,0)</f>
        <v>1</v>
      </c>
      <c r="F528" s="32">
        <f>IF(E528=0,0,SUM($E$2:E528))</f>
        <v>2</v>
      </c>
      <c r="G528" t="s">
        <v>5820</v>
      </c>
    </row>
    <row r="529" spans="1:7" x14ac:dyDescent="0.25">
      <c r="A529" s="118" t="s">
        <v>315</v>
      </c>
      <c r="B529" s="110" t="s">
        <v>31</v>
      </c>
      <c r="C529" s="104" t="s">
        <v>4079</v>
      </c>
      <c r="D529" s="109">
        <v>0.15160000000000001</v>
      </c>
      <c r="E529" s="32">
        <f>IF(Recherche!$E$3='Base poids'!A529,1,0)</f>
        <v>1</v>
      </c>
      <c r="F529" s="32">
        <f>IF(E529=0,0,SUM($E$2:E529))</f>
        <v>3</v>
      </c>
      <c r="G529" t="s">
        <v>5820</v>
      </c>
    </row>
    <row r="530" spans="1:7" x14ac:dyDescent="0.25">
      <c r="A530" s="118" t="s">
        <v>315</v>
      </c>
      <c r="B530" s="110" t="s">
        <v>39</v>
      </c>
      <c r="C530" s="104" t="s">
        <v>792</v>
      </c>
      <c r="D530" s="109">
        <v>0.1275</v>
      </c>
      <c r="E530" s="32">
        <f>IF(Recherche!$E$3='Base poids'!A530,1,0)</f>
        <v>1</v>
      </c>
      <c r="F530" s="32">
        <f>IF(E530=0,0,SUM($E$2:E530))</f>
        <v>4</v>
      </c>
      <c r="G530" t="s">
        <v>5820</v>
      </c>
    </row>
    <row r="531" spans="1:7" x14ac:dyDescent="0.25">
      <c r="A531" s="118" t="s">
        <v>315</v>
      </c>
      <c r="B531" s="110" t="s">
        <v>43</v>
      </c>
      <c r="C531" s="104" t="s">
        <v>774</v>
      </c>
      <c r="D531" s="109">
        <v>9.4600000000000004E-2</v>
      </c>
      <c r="E531" s="32">
        <f>IF(Recherche!$E$3='Base poids'!A531,1,0)</f>
        <v>1</v>
      </c>
      <c r="F531" s="32">
        <f>IF(E531=0,0,SUM($E$2:E531))</f>
        <v>5</v>
      </c>
      <c r="G531" t="s">
        <v>5820</v>
      </c>
    </row>
    <row r="532" spans="1:7" hidden="1" x14ac:dyDescent="0.25">
      <c r="A532" s="118" t="s">
        <v>317</v>
      </c>
      <c r="B532" s="110" t="s">
        <v>39</v>
      </c>
      <c r="C532" s="104" t="s">
        <v>775</v>
      </c>
      <c r="D532" s="109">
        <v>0.63470000000000004</v>
      </c>
      <c r="E532" s="32">
        <f>IF(Recherche!$E$3='Base poids'!A532,1,0)</f>
        <v>0</v>
      </c>
      <c r="F532" s="32">
        <f>IF(E532=0,0,SUM($E$2:E532))</f>
        <v>0</v>
      </c>
    </row>
    <row r="533" spans="1:7" hidden="1" x14ac:dyDescent="0.25">
      <c r="A533" s="118" t="s">
        <v>317</v>
      </c>
      <c r="B533" s="104" t="s">
        <v>37</v>
      </c>
      <c r="C533" s="104" t="s">
        <v>724</v>
      </c>
      <c r="D533" s="109">
        <v>0.25629999999999997</v>
      </c>
      <c r="E533" s="32">
        <f>IF(Recherche!$E$3='Base poids'!A533,1,0)</f>
        <v>0</v>
      </c>
      <c r="F533" s="32">
        <f>IF(E533=0,0,SUM($E$2:E533))</f>
        <v>0</v>
      </c>
    </row>
    <row r="534" spans="1:7" hidden="1" x14ac:dyDescent="0.25">
      <c r="A534" s="118" t="s">
        <v>317</v>
      </c>
      <c r="B534" s="110" t="s">
        <v>43</v>
      </c>
      <c r="C534" s="104" t="s">
        <v>774</v>
      </c>
      <c r="D534" s="109">
        <v>0.109</v>
      </c>
      <c r="E534" s="32">
        <f>IF(Recherche!$E$3='Base poids'!A534,1,0)</f>
        <v>0</v>
      </c>
      <c r="F534" s="32">
        <f>IF(E534=0,0,SUM($E$2:E534))</f>
        <v>0</v>
      </c>
    </row>
    <row r="535" spans="1:7" hidden="1" x14ac:dyDescent="0.25">
      <c r="A535" s="118" t="s">
        <v>319</v>
      </c>
      <c r="B535" s="104" t="s">
        <v>37</v>
      </c>
      <c r="C535" s="104" t="s">
        <v>725</v>
      </c>
      <c r="D535" s="109">
        <v>0.37240000000000001</v>
      </c>
      <c r="E535" s="32">
        <f>IF(Recherche!$E$3='Base poids'!A535,1,0)</f>
        <v>0</v>
      </c>
      <c r="F535" s="32">
        <f>IF(E535=0,0,SUM($E$2:E535))</f>
        <v>0</v>
      </c>
    </row>
    <row r="536" spans="1:7" hidden="1" x14ac:dyDescent="0.25">
      <c r="A536" s="118" t="s">
        <v>319</v>
      </c>
      <c r="B536" s="110" t="s">
        <v>31</v>
      </c>
      <c r="C536" s="104" t="s">
        <v>4081</v>
      </c>
      <c r="D536" s="109">
        <v>0.2324</v>
      </c>
      <c r="E536" s="32">
        <f>IF(Recherche!$E$3='Base poids'!A536,1,0)</f>
        <v>0</v>
      </c>
      <c r="F536" s="32">
        <f>IF(E536=0,0,SUM($E$2:E536))</f>
        <v>0</v>
      </c>
    </row>
    <row r="537" spans="1:7" hidden="1" x14ac:dyDescent="0.25">
      <c r="A537" s="118" t="s">
        <v>319</v>
      </c>
      <c r="B537" s="110" t="s">
        <v>39</v>
      </c>
      <c r="C537" s="104" t="s">
        <v>770</v>
      </c>
      <c r="D537" s="109">
        <v>0.19059999999999999</v>
      </c>
      <c r="E537" s="32">
        <f>IF(Recherche!$E$3='Base poids'!A537,1,0)</f>
        <v>0</v>
      </c>
      <c r="F537" s="32">
        <f>IF(E537=0,0,SUM($E$2:E537))</f>
        <v>0</v>
      </c>
    </row>
    <row r="538" spans="1:7" hidden="1" x14ac:dyDescent="0.25">
      <c r="A538" s="118" t="s">
        <v>319</v>
      </c>
      <c r="B538" s="110" t="s">
        <v>43</v>
      </c>
      <c r="C538" s="104" t="s">
        <v>771</v>
      </c>
      <c r="D538" s="109">
        <v>0.16930000000000001</v>
      </c>
      <c r="E538" s="32">
        <f>IF(Recherche!$E$3='Base poids'!A538,1,0)</f>
        <v>0</v>
      </c>
      <c r="F538" s="32">
        <f>IF(E538=0,0,SUM($E$2:E538))</f>
        <v>0</v>
      </c>
    </row>
    <row r="539" spans="1:7" hidden="1" x14ac:dyDescent="0.25">
      <c r="A539" s="118" t="s">
        <v>319</v>
      </c>
      <c r="B539" s="110" t="s">
        <v>29</v>
      </c>
      <c r="C539" s="104" t="s">
        <v>5789</v>
      </c>
      <c r="D539" s="109">
        <v>3.5400000000000001E-2</v>
      </c>
      <c r="E539" s="32">
        <f>IF(Recherche!$E$3='Base poids'!A539,1,0)</f>
        <v>0</v>
      </c>
      <c r="F539" s="32">
        <f>IF(E539=0,0,SUM($E$2:E539))</f>
        <v>0</v>
      </c>
    </row>
    <row r="540" spans="1:7" hidden="1" x14ac:dyDescent="0.25">
      <c r="A540" s="118" t="s">
        <v>321</v>
      </c>
      <c r="B540" s="110" t="s">
        <v>43</v>
      </c>
      <c r="C540" s="104" t="s">
        <v>781</v>
      </c>
      <c r="D540" s="109">
        <v>0.34670000000000001</v>
      </c>
      <c r="E540" s="32">
        <f>IF(Recherche!$E$3='Base poids'!A540,1,0)</f>
        <v>0</v>
      </c>
      <c r="F540" s="32">
        <f>IF(E540=0,0,SUM($E$2:E540))</f>
        <v>0</v>
      </c>
    </row>
    <row r="541" spans="1:7" hidden="1" x14ac:dyDescent="0.25">
      <c r="A541" s="118" t="s">
        <v>321</v>
      </c>
      <c r="B541" s="110" t="s">
        <v>31</v>
      </c>
      <c r="C541" s="104" t="s">
        <v>4072</v>
      </c>
      <c r="D541" s="109">
        <v>0.30790000000000001</v>
      </c>
      <c r="E541" s="32">
        <f>IF(Recherche!$E$3='Base poids'!A541,1,0)</f>
        <v>0</v>
      </c>
      <c r="F541" s="32">
        <f>IF(E541=0,0,SUM($E$2:E541))</f>
        <v>0</v>
      </c>
    </row>
    <row r="542" spans="1:7" hidden="1" x14ac:dyDescent="0.25">
      <c r="A542" s="118" t="s">
        <v>321</v>
      </c>
      <c r="B542" s="104" t="s">
        <v>37</v>
      </c>
      <c r="C542" s="104" t="s">
        <v>724</v>
      </c>
      <c r="D542" s="109">
        <v>0.28849999999999998</v>
      </c>
      <c r="E542" s="32">
        <f>IF(Recherche!$E$3='Base poids'!A542,1,0)</f>
        <v>0</v>
      </c>
      <c r="F542" s="32">
        <f>IF(E542=0,0,SUM($E$2:E542))</f>
        <v>0</v>
      </c>
    </row>
    <row r="543" spans="1:7" hidden="1" x14ac:dyDescent="0.25">
      <c r="A543" s="118" t="s">
        <v>321</v>
      </c>
      <c r="B543" s="110" t="s">
        <v>29</v>
      </c>
      <c r="C543" s="104" t="s">
        <v>5658</v>
      </c>
      <c r="D543" s="109">
        <v>5.6899999999999999E-2</v>
      </c>
      <c r="E543" s="32">
        <f>IF(Recherche!$E$3='Base poids'!A543,1,0)</f>
        <v>0</v>
      </c>
      <c r="F543" s="32">
        <f>IF(E543=0,0,SUM($E$2:E543))</f>
        <v>0</v>
      </c>
    </row>
    <row r="544" spans="1:7" hidden="1" x14ac:dyDescent="0.25">
      <c r="A544" s="118" t="s">
        <v>111</v>
      </c>
      <c r="B544" s="110" t="s">
        <v>31</v>
      </c>
      <c r="C544" s="104" t="s">
        <v>4077</v>
      </c>
      <c r="D544" s="109">
        <v>0.39140000000000003</v>
      </c>
      <c r="E544" s="32">
        <f>IF(Recherche!$E$3='Base poids'!A544,1,0)</f>
        <v>0</v>
      </c>
      <c r="F544" s="32">
        <f>IF(E544=0,0,SUM($E$2:E544))</f>
        <v>0</v>
      </c>
    </row>
    <row r="545" spans="1:6" hidden="1" x14ac:dyDescent="0.25">
      <c r="A545" s="118" t="s">
        <v>111</v>
      </c>
      <c r="B545" s="104" t="s">
        <v>37</v>
      </c>
      <c r="C545" s="104" t="s">
        <v>724</v>
      </c>
      <c r="D545" s="109">
        <v>0.24460000000000001</v>
      </c>
      <c r="E545" s="32">
        <f>IF(Recherche!$E$3='Base poids'!A545,1,0)</f>
        <v>0</v>
      </c>
      <c r="F545" s="32">
        <f>IF(E545=0,0,SUM($E$2:E545))</f>
        <v>0</v>
      </c>
    </row>
    <row r="546" spans="1:6" hidden="1" x14ac:dyDescent="0.25">
      <c r="A546" s="118" t="s">
        <v>111</v>
      </c>
      <c r="B546" s="110" t="s">
        <v>43</v>
      </c>
      <c r="C546" s="104" t="s">
        <v>781</v>
      </c>
      <c r="D546" s="109">
        <v>0.1731</v>
      </c>
      <c r="E546" s="32">
        <f>IF(Recherche!$E$3='Base poids'!A546,1,0)</f>
        <v>0</v>
      </c>
      <c r="F546" s="32">
        <f>IF(E546=0,0,SUM($E$2:E546))</f>
        <v>0</v>
      </c>
    </row>
    <row r="547" spans="1:6" hidden="1" x14ac:dyDescent="0.25">
      <c r="A547" s="118" t="s">
        <v>111</v>
      </c>
      <c r="B547" s="110" t="s">
        <v>17</v>
      </c>
      <c r="C547" s="104" t="s">
        <v>3350</v>
      </c>
      <c r="D547" s="109">
        <v>0.1237</v>
      </c>
      <c r="E547" s="32">
        <f>IF(Recherche!$E$3='Base poids'!A547,1,0)</f>
        <v>0</v>
      </c>
      <c r="F547" s="32">
        <f>IF(E547=0,0,SUM($E$2:E547))</f>
        <v>0</v>
      </c>
    </row>
    <row r="548" spans="1:6" hidden="1" x14ac:dyDescent="0.25">
      <c r="A548" s="118" t="s">
        <v>111</v>
      </c>
      <c r="B548" s="110" t="s">
        <v>29</v>
      </c>
      <c r="C548" s="104" t="s">
        <v>5810</v>
      </c>
      <c r="D548" s="109">
        <v>6.7299999999999999E-2</v>
      </c>
      <c r="E548" s="32">
        <f>IF(Recherche!$E$3='Base poids'!A548,1,0)</f>
        <v>0</v>
      </c>
      <c r="F548" s="32">
        <f>IF(E548=0,0,SUM($E$2:E548))</f>
        <v>0</v>
      </c>
    </row>
    <row r="549" spans="1:6" hidden="1" x14ac:dyDescent="0.25">
      <c r="A549" s="118" t="s">
        <v>112</v>
      </c>
      <c r="B549" s="104" t="s">
        <v>37</v>
      </c>
      <c r="C549" s="104" t="s">
        <v>724</v>
      </c>
      <c r="D549" s="109">
        <v>0.29920000000000002</v>
      </c>
      <c r="E549" s="32">
        <f>IF(Recherche!$E$3='Base poids'!A549,1,0)</f>
        <v>0</v>
      </c>
      <c r="F549" s="32">
        <f>IF(E549=0,0,SUM($E$2:E549))</f>
        <v>0</v>
      </c>
    </row>
    <row r="550" spans="1:6" hidden="1" x14ac:dyDescent="0.25">
      <c r="A550" s="118" t="s">
        <v>112</v>
      </c>
      <c r="B550" s="110" t="s">
        <v>29</v>
      </c>
      <c r="C550" s="104" t="s">
        <v>5796</v>
      </c>
      <c r="D550" s="109">
        <v>0.249</v>
      </c>
      <c r="E550" s="32">
        <f>IF(Recherche!$E$3='Base poids'!A550,1,0)</f>
        <v>0</v>
      </c>
      <c r="F550" s="32">
        <f>IF(E550=0,0,SUM($E$2:E550))</f>
        <v>0</v>
      </c>
    </row>
    <row r="551" spans="1:6" hidden="1" x14ac:dyDescent="0.25">
      <c r="A551" s="118" t="s">
        <v>112</v>
      </c>
      <c r="B551" s="110" t="s">
        <v>31</v>
      </c>
      <c r="C551" s="104" t="s">
        <v>4075</v>
      </c>
      <c r="D551" s="109">
        <v>0.1648</v>
      </c>
      <c r="E551" s="32">
        <f>IF(Recherche!$E$3='Base poids'!A551,1,0)</f>
        <v>0</v>
      </c>
      <c r="F551" s="32">
        <f>IF(E551=0,0,SUM($E$2:E551))</f>
        <v>0</v>
      </c>
    </row>
    <row r="552" spans="1:6" hidden="1" x14ac:dyDescent="0.25">
      <c r="A552" s="118" t="s">
        <v>112</v>
      </c>
      <c r="B552" s="110" t="s">
        <v>43</v>
      </c>
      <c r="C552" s="104" t="s">
        <v>774</v>
      </c>
      <c r="D552" s="109">
        <v>0.1452</v>
      </c>
      <c r="E552" s="32">
        <f>IF(Recherche!$E$3='Base poids'!A552,1,0)</f>
        <v>0</v>
      </c>
      <c r="F552" s="32">
        <f>IF(E552=0,0,SUM($E$2:E552))</f>
        <v>0</v>
      </c>
    </row>
    <row r="553" spans="1:6" hidden="1" x14ac:dyDescent="0.25">
      <c r="A553" s="118" t="s">
        <v>112</v>
      </c>
      <c r="B553" s="110" t="s">
        <v>39</v>
      </c>
      <c r="C553" s="104" t="s">
        <v>775</v>
      </c>
      <c r="D553" s="109">
        <v>0.14180000000000001</v>
      </c>
      <c r="E553" s="32">
        <f>IF(Recherche!$E$3='Base poids'!A553,1,0)</f>
        <v>0</v>
      </c>
      <c r="F553" s="32">
        <f>IF(E553=0,0,SUM($E$2:E553))</f>
        <v>0</v>
      </c>
    </row>
    <row r="554" spans="1:6" hidden="1" x14ac:dyDescent="0.25">
      <c r="A554" s="118" t="s">
        <v>114</v>
      </c>
      <c r="B554" s="110" t="s">
        <v>31</v>
      </c>
      <c r="C554" s="104" t="s">
        <v>4077</v>
      </c>
      <c r="D554" s="109">
        <v>0.31319999999999998</v>
      </c>
      <c r="E554" s="32">
        <f>IF(Recherche!$E$3='Base poids'!A554,1,0)</f>
        <v>0</v>
      </c>
      <c r="F554" s="32">
        <f>IF(E554=0,0,SUM($E$2:E554))</f>
        <v>0</v>
      </c>
    </row>
    <row r="555" spans="1:6" hidden="1" x14ac:dyDescent="0.25">
      <c r="A555" s="118" t="s">
        <v>114</v>
      </c>
      <c r="B555" s="104" t="s">
        <v>37</v>
      </c>
      <c r="C555" s="104" t="s">
        <v>729</v>
      </c>
      <c r="D555" s="109">
        <v>0.3054</v>
      </c>
      <c r="E555" s="32">
        <f>IF(Recherche!$E$3='Base poids'!A555,1,0)</f>
        <v>0</v>
      </c>
      <c r="F555" s="32">
        <f>IF(E555=0,0,SUM($E$2:E555))</f>
        <v>0</v>
      </c>
    </row>
    <row r="556" spans="1:6" hidden="1" x14ac:dyDescent="0.25">
      <c r="A556" s="118" t="s">
        <v>114</v>
      </c>
      <c r="B556" s="110" t="s">
        <v>43</v>
      </c>
      <c r="C556" s="104" t="s">
        <v>781</v>
      </c>
      <c r="D556" s="109">
        <v>0.1358</v>
      </c>
      <c r="E556" s="32">
        <f>IF(Recherche!$E$3='Base poids'!A556,1,0)</f>
        <v>0</v>
      </c>
      <c r="F556" s="32">
        <f>IF(E556=0,0,SUM($E$2:E556))</f>
        <v>0</v>
      </c>
    </row>
    <row r="557" spans="1:6" hidden="1" x14ac:dyDescent="0.25">
      <c r="A557" s="118" t="s">
        <v>114</v>
      </c>
      <c r="B557" s="110" t="s">
        <v>29</v>
      </c>
      <c r="C557" s="104" t="s">
        <v>5810</v>
      </c>
      <c r="D557" s="109">
        <v>0.12889999999999999</v>
      </c>
      <c r="E557" s="32">
        <f>IF(Recherche!$E$3='Base poids'!A557,1,0)</f>
        <v>0</v>
      </c>
      <c r="F557" s="32">
        <f>IF(E557=0,0,SUM($E$2:E557))</f>
        <v>0</v>
      </c>
    </row>
    <row r="558" spans="1:6" hidden="1" x14ac:dyDescent="0.25">
      <c r="A558" s="118" t="s">
        <v>114</v>
      </c>
      <c r="B558" s="110" t="s">
        <v>39</v>
      </c>
      <c r="C558" s="112" t="s">
        <v>770</v>
      </c>
      <c r="D558" s="109">
        <v>0.1167</v>
      </c>
      <c r="E558" s="32">
        <f>IF(Recherche!$E$3='Base poids'!A558,1,0)</f>
        <v>0</v>
      </c>
      <c r="F558" s="32">
        <f>IF(E558=0,0,SUM($E$2:E558))</f>
        <v>0</v>
      </c>
    </row>
    <row r="559" spans="1:6" hidden="1" x14ac:dyDescent="0.25">
      <c r="A559" s="118" t="s">
        <v>212</v>
      </c>
      <c r="B559" s="104" t="s">
        <v>37</v>
      </c>
      <c r="C559" s="104" t="s">
        <v>734</v>
      </c>
      <c r="D559" s="109">
        <v>0.34839999999999999</v>
      </c>
      <c r="E559" s="32">
        <f>IF(Recherche!$E$3='Base poids'!A559,1,0)</f>
        <v>0</v>
      </c>
      <c r="F559" s="32">
        <f>IF(E559=0,0,SUM($E$2:E559))</f>
        <v>0</v>
      </c>
    </row>
    <row r="560" spans="1:6" hidden="1" x14ac:dyDescent="0.25">
      <c r="A560" s="118" t="s">
        <v>212</v>
      </c>
      <c r="B560" s="110" t="s">
        <v>31</v>
      </c>
      <c r="C560" s="104" t="s">
        <v>4084</v>
      </c>
      <c r="D560" s="109">
        <v>0.22239999999999999</v>
      </c>
      <c r="E560" s="32">
        <f>IF(Recherche!$E$3='Base poids'!A560,1,0)</f>
        <v>0</v>
      </c>
      <c r="F560" s="32">
        <f>IF(E560=0,0,SUM($E$2:E560))</f>
        <v>0</v>
      </c>
    </row>
    <row r="561" spans="1:6" hidden="1" x14ac:dyDescent="0.25">
      <c r="A561" s="118" t="s">
        <v>212</v>
      </c>
      <c r="B561" s="110" t="s">
        <v>29</v>
      </c>
      <c r="C561" s="104" t="s">
        <v>5779</v>
      </c>
      <c r="D561" s="109">
        <v>0.127</v>
      </c>
      <c r="E561" s="32">
        <f>IF(Recherche!$E$3='Base poids'!A561,1,0)</f>
        <v>0</v>
      </c>
      <c r="F561" s="32">
        <f>IF(E561=0,0,SUM($E$2:E561))</f>
        <v>0</v>
      </c>
    </row>
    <row r="562" spans="1:6" hidden="1" x14ac:dyDescent="0.25">
      <c r="A562" s="118" t="s">
        <v>212</v>
      </c>
      <c r="B562" s="110" t="s">
        <v>39</v>
      </c>
      <c r="C562" s="104" t="s">
        <v>795</v>
      </c>
      <c r="D562" s="109">
        <v>0.11070000000000001</v>
      </c>
      <c r="E562" s="32">
        <f>IF(Recherche!$E$3='Base poids'!A562,1,0)</f>
        <v>0</v>
      </c>
      <c r="F562" s="32">
        <f>IF(E562=0,0,SUM($E$2:E562))</f>
        <v>0</v>
      </c>
    </row>
    <row r="563" spans="1:6" hidden="1" x14ac:dyDescent="0.25">
      <c r="A563" s="118" t="s">
        <v>212</v>
      </c>
      <c r="B563" s="110" t="s">
        <v>43</v>
      </c>
      <c r="C563" s="104" t="s">
        <v>774</v>
      </c>
      <c r="D563" s="109">
        <v>0.1023</v>
      </c>
      <c r="E563" s="32">
        <f>IF(Recherche!$E$3='Base poids'!A563,1,0)</f>
        <v>0</v>
      </c>
      <c r="F563" s="32">
        <f>IF(E563=0,0,SUM($E$2:E563))</f>
        <v>0</v>
      </c>
    </row>
    <row r="564" spans="1:6" hidden="1" x14ac:dyDescent="0.25">
      <c r="A564" s="118" t="s">
        <v>212</v>
      </c>
      <c r="B564" s="110" t="s">
        <v>17</v>
      </c>
      <c r="C564" s="104" t="s">
        <v>3350</v>
      </c>
      <c r="D564" s="109">
        <v>8.9200000000000002E-2</v>
      </c>
      <c r="E564" s="32">
        <f>IF(Recherche!$E$3='Base poids'!A564,1,0)</f>
        <v>0</v>
      </c>
      <c r="F564" s="32">
        <f>IF(E564=0,0,SUM($E$2:E564))</f>
        <v>0</v>
      </c>
    </row>
    <row r="565" spans="1:6" hidden="1" x14ac:dyDescent="0.25">
      <c r="A565" s="118" t="s">
        <v>116</v>
      </c>
      <c r="B565" s="104" t="s">
        <v>37</v>
      </c>
      <c r="C565" s="104" t="s">
        <v>724</v>
      </c>
      <c r="D565" s="109">
        <v>0.58499999999999996</v>
      </c>
      <c r="E565" s="32">
        <f>IF(Recherche!$E$3='Base poids'!A565,1,0)</f>
        <v>0</v>
      </c>
      <c r="F565" s="32">
        <f>IF(E565=0,0,SUM($E$2:E565))</f>
        <v>0</v>
      </c>
    </row>
    <row r="566" spans="1:6" hidden="1" x14ac:dyDescent="0.25">
      <c r="A566" s="118" t="s">
        <v>116</v>
      </c>
      <c r="B566" s="110" t="s">
        <v>39</v>
      </c>
      <c r="C566" s="104" t="s">
        <v>775</v>
      </c>
      <c r="D566" s="109">
        <v>0.2384</v>
      </c>
      <c r="E566" s="32">
        <f>IF(Recherche!$E$3='Base poids'!A566,1,0)</f>
        <v>0</v>
      </c>
      <c r="F566" s="32">
        <f>IF(E566=0,0,SUM($E$2:E566))</f>
        <v>0</v>
      </c>
    </row>
    <row r="567" spans="1:6" hidden="1" x14ac:dyDescent="0.25">
      <c r="A567" s="118" t="s">
        <v>116</v>
      </c>
      <c r="B567" s="110" t="s">
        <v>31</v>
      </c>
      <c r="C567" s="104" t="s">
        <v>4072</v>
      </c>
      <c r="D567" s="109">
        <v>0.17649999999999999</v>
      </c>
      <c r="E567" s="32">
        <f>IF(Recherche!$E$3='Base poids'!A567,1,0)</f>
        <v>0</v>
      </c>
      <c r="F567" s="32">
        <f>IF(E567=0,0,SUM($E$2:E567))</f>
        <v>0</v>
      </c>
    </row>
    <row r="568" spans="1:6" hidden="1" x14ac:dyDescent="0.25">
      <c r="A568" s="118" t="s">
        <v>214</v>
      </c>
      <c r="B568" s="110" t="s">
        <v>31</v>
      </c>
      <c r="C568" s="104" t="s">
        <v>4084</v>
      </c>
      <c r="D568" s="109">
        <v>0.42020000000000002</v>
      </c>
      <c r="E568" s="32">
        <f>IF(Recherche!$E$3='Base poids'!A568,1,0)</f>
        <v>0</v>
      </c>
      <c r="F568" s="32">
        <f>IF(E568=0,0,SUM($E$2:E568))</f>
        <v>0</v>
      </c>
    </row>
    <row r="569" spans="1:6" hidden="1" x14ac:dyDescent="0.25">
      <c r="A569" s="118" t="s">
        <v>214</v>
      </c>
      <c r="B569" s="104" t="s">
        <v>37</v>
      </c>
      <c r="C569" s="104" t="s">
        <v>728</v>
      </c>
      <c r="D569" s="109">
        <v>0.27829999999999999</v>
      </c>
      <c r="E569" s="32">
        <f>IF(Recherche!$E$3='Base poids'!A569,1,0)</f>
        <v>0</v>
      </c>
      <c r="F569" s="32">
        <f>IF(E569=0,0,SUM($E$2:E569))</f>
        <v>0</v>
      </c>
    </row>
    <row r="570" spans="1:6" hidden="1" x14ac:dyDescent="0.25">
      <c r="A570" s="118" t="s">
        <v>214</v>
      </c>
      <c r="B570" s="110" t="s">
        <v>25</v>
      </c>
      <c r="C570" s="104" t="s">
        <v>796</v>
      </c>
      <c r="D570" s="109">
        <v>0.15890000000000001</v>
      </c>
      <c r="E570" s="32">
        <f>IF(Recherche!$E$3='Base poids'!A570,1,0)</f>
        <v>0</v>
      </c>
      <c r="F570" s="32">
        <f>IF(E570=0,0,SUM($E$2:E570))</f>
        <v>0</v>
      </c>
    </row>
    <row r="571" spans="1:6" hidden="1" x14ac:dyDescent="0.25">
      <c r="A571" s="118" t="s">
        <v>214</v>
      </c>
      <c r="B571" s="110" t="s">
        <v>17</v>
      </c>
      <c r="C571" s="104" t="s">
        <v>3350</v>
      </c>
      <c r="D571" s="109">
        <v>0.1426</v>
      </c>
      <c r="E571" s="32">
        <f>IF(Recherche!$E$3='Base poids'!A571,1,0)</f>
        <v>0</v>
      </c>
      <c r="F571" s="32">
        <f>IF(E571=0,0,SUM($E$2:E571))</f>
        <v>0</v>
      </c>
    </row>
    <row r="572" spans="1:6" hidden="1" x14ac:dyDescent="0.25">
      <c r="A572" s="118" t="s">
        <v>502</v>
      </c>
      <c r="B572" s="110" t="s">
        <v>31</v>
      </c>
      <c r="C572" s="104" t="s">
        <v>4074</v>
      </c>
      <c r="D572" s="109">
        <v>0.32919999999999999</v>
      </c>
      <c r="E572" s="32">
        <f>IF(Recherche!$E$3='Base poids'!A572,1,0)</f>
        <v>0</v>
      </c>
      <c r="F572" s="32">
        <f>IF(E572=0,0,SUM($E$2:E572))</f>
        <v>0</v>
      </c>
    </row>
    <row r="573" spans="1:6" hidden="1" x14ac:dyDescent="0.25">
      <c r="A573" s="118" t="s">
        <v>502</v>
      </c>
      <c r="B573" s="110" t="s">
        <v>43</v>
      </c>
      <c r="C573" s="104" t="s">
        <v>776</v>
      </c>
      <c r="D573" s="109">
        <v>0.27929999999999999</v>
      </c>
      <c r="E573" s="32">
        <f>IF(Recherche!$E$3='Base poids'!A573,1,0)</f>
        <v>0</v>
      </c>
      <c r="F573" s="32">
        <f>IF(E573=0,0,SUM($E$2:E573))</f>
        <v>0</v>
      </c>
    </row>
    <row r="574" spans="1:6" hidden="1" x14ac:dyDescent="0.25">
      <c r="A574" s="118" t="s">
        <v>502</v>
      </c>
      <c r="B574" s="104" t="s">
        <v>37</v>
      </c>
      <c r="C574" s="104" t="s">
        <v>726</v>
      </c>
      <c r="D574" s="109">
        <v>0.26379999999999998</v>
      </c>
      <c r="E574" s="32">
        <f>IF(Recherche!$E$3='Base poids'!A574,1,0)</f>
        <v>0</v>
      </c>
      <c r="F574" s="32">
        <f>IF(E574=0,0,SUM($E$2:E574))</f>
        <v>0</v>
      </c>
    </row>
    <row r="575" spans="1:6" hidden="1" x14ac:dyDescent="0.25">
      <c r="A575" s="118" t="s">
        <v>502</v>
      </c>
      <c r="B575" s="110" t="s">
        <v>29</v>
      </c>
      <c r="C575" s="104" t="s">
        <v>5745</v>
      </c>
      <c r="D575" s="109">
        <v>0.12770000000000001</v>
      </c>
      <c r="E575" s="32">
        <f>IF(Recherche!$E$3='Base poids'!A575,1,0)</f>
        <v>0</v>
      </c>
      <c r="F575" s="32">
        <f>IF(E575=0,0,SUM($E$2:E575))</f>
        <v>0</v>
      </c>
    </row>
    <row r="576" spans="1:6" hidden="1" x14ac:dyDescent="0.25">
      <c r="A576" s="118" t="s">
        <v>118</v>
      </c>
      <c r="B576" s="104" t="s">
        <v>37</v>
      </c>
      <c r="C576" s="104" t="s">
        <v>724</v>
      </c>
      <c r="D576" s="109">
        <v>0.39579999999999999</v>
      </c>
      <c r="E576" s="32">
        <f>IF(Recherche!$E$3='Base poids'!A576,1,0)</f>
        <v>0</v>
      </c>
      <c r="F576" s="32">
        <f>IF(E576=0,0,SUM($E$2:E576))</f>
        <v>0</v>
      </c>
    </row>
    <row r="577" spans="1:6" hidden="1" x14ac:dyDescent="0.25">
      <c r="A577" s="118" t="s">
        <v>118</v>
      </c>
      <c r="B577" s="110" t="s">
        <v>39</v>
      </c>
      <c r="C577" s="104" t="s">
        <v>775</v>
      </c>
      <c r="D577" s="109">
        <v>0.32519999999999999</v>
      </c>
      <c r="E577" s="32">
        <f>IF(Recherche!$E$3='Base poids'!A577,1,0)</f>
        <v>0</v>
      </c>
      <c r="F577" s="32">
        <f>IF(E577=0,0,SUM($E$2:E577))</f>
        <v>0</v>
      </c>
    </row>
    <row r="578" spans="1:6" hidden="1" x14ac:dyDescent="0.25">
      <c r="A578" s="118" t="s">
        <v>118</v>
      </c>
      <c r="B578" s="110" t="s">
        <v>31</v>
      </c>
      <c r="C578" s="104" t="s">
        <v>4075</v>
      </c>
      <c r="D578" s="109">
        <v>0.14979999999999999</v>
      </c>
      <c r="E578" s="32">
        <f>IF(Recherche!$E$3='Base poids'!A578,1,0)</f>
        <v>0</v>
      </c>
      <c r="F578" s="32">
        <f>IF(E578=0,0,SUM($E$2:E578))</f>
        <v>0</v>
      </c>
    </row>
    <row r="579" spans="1:6" hidden="1" x14ac:dyDescent="0.25">
      <c r="A579" s="118" t="s">
        <v>118</v>
      </c>
      <c r="B579" s="110" t="s">
        <v>29</v>
      </c>
      <c r="C579" s="104" t="s">
        <v>5796</v>
      </c>
      <c r="D579" s="109">
        <v>0.12920000000000001</v>
      </c>
      <c r="E579" s="32">
        <f>IF(Recherche!$E$3='Base poids'!A579,1,0)</f>
        <v>0</v>
      </c>
      <c r="F579" s="32">
        <f>IF(E579=0,0,SUM($E$2:E579))</f>
        <v>0</v>
      </c>
    </row>
    <row r="580" spans="1:6" hidden="1" x14ac:dyDescent="0.25">
      <c r="A580" s="118" t="s">
        <v>120</v>
      </c>
      <c r="B580" s="104" t="s">
        <v>37</v>
      </c>
      <c r="C580" s="104" t="s">
        <v>729</v>
      </c>
      <c r="D580" s="109">
        <v>0.33910000000000001</v>
      </c>
      <c r="E580" s="32">
        <f>IF(Recherche!$E$3='Base poids'!A580,1,0)</f>
        <v>0</v>
      </c>
      <c r="F580" s="32">
        <f>IF(E580=0,0,SUM($E$2:E580))</f>
        <v>0</v>
      </c>
    </row>
    <row r="581" spans="1:6" hidden="1" x14ac:dyDescent="0.25">
      <c r="A581" s="118" t="s">
        <v>120</v>
      </c>
      <c r="B581" s="110" t="s">
        <v>43</v>
      </c>
      <c r="C581" s="104" t="s">
        <v>781</v>
      </c>
      <c r="D581" s="109">
        <v>0.2525</v>
      </c>
      <c r="E581" s="32">
        <f>IF(Recherche!$E$3='Base poids'!A581,1,0)</f>
        <v>0</v>
      </c>
      <c r="F581" s="32">
        <f>IF(E581=0,0,SUM($E$2:E581))</f>
        <v>0</v>
      </c>
    </row>
    <row r="582" spans="1:6" hidden="1" x14ac:dyDescent="0.25">
      <c r="A582" s="118" t="s">
        <v>120</v>
      </c>
      <c r="B582" s="110" t="s">
        <v>31</v>
      </c>
      <c r="C582" s="104" t="s">
        <v>4077</v>
      </c>
      <c r="D582" s="109">
        <v>0.2402</v>
      </c>
      <c r="E582" s="32">
        <f>IF(Recherche!$E$3='Base poids'!A582,1,0)</f>
        <v>0</v>
      </c>
      <c r="F582" s="32">
        <f>IF(E582=0,0,SUM($E$2:E582))</f>
        <v>0</v>
      </c>
    </row>
    <row r="583" spans="1:6" hidden="1" x14ac:dyDescent="0.25">
      <c r="A583" s="118" t="s">
        <v>120</v>
      </c>
      <c r="B583" s="110" t="s">
        <v>39</v>
      </c>
      <c r="C583" s="112" t="s">
        <v>775</v>
      </c>
      <c r="D583" s="109">
        <v>9.3799999999999994E-2</v>
      </c>
      <c r="E583" s="32">
        <f>IF(Recherche!$E$3='Base poids'!A583,1,0)</f>
        <v>0</v>
      </c>
      <c r="F583" s="32">
        <f>IF(E583=0,0,SUM($E$2:E583))</f>
        <v>0</v>
      </c>
    </row>
    <row r="584" spans="1:6" hidden="1" x14ac:dyDescent="0.25">
      <c r="A584" s="118" t="s">
        <v>120</v>
      </c>
      <c r="B584" s="110" t="s">
        <v>29</v>
      </c>
      <c r="C584" s="104" t="s">
        <v>5810</v>
      </c>
      <c r="D584" s="109">
        <v>7.4399999999999994E-2</v>
      </c>
      <c r="E584" s="32">
        <f>IF(Recherche!$E$3='Base poids'!A584,1,0)</f>
        <v>0</v>
      </c>
      <c r="F584" s="32">
        <f>IF(E584=0,0,SUM($E$2:E584))</f>
        <v>0</v>
      </c>
    </row>
    <row r="585" spans="1:6" hidden="1" x14ac:dyDescent="0.25">
      <c r="A585" s="118" t="s">
        <v>122</v>
      </c>
      <c r="B585" s="104" t="s">
        <v>37</v>
      </c>
      <c r="C585" s="104" t="s">
        <v>729</v>
      </c>
      <c r="D585" s="109">
        <v>0.43390000000000001</v>
      </c>
      <c r="E585" s="32">
        <f>IF(Recherche!$E$3='Base poids'!A585,1,0)</f>
        <v>0</v>
      </c>
      <c r="F585" s="32">
        <f>IF(E585=0,0,SUM($E$2:E585))</f>
        <v>0</v>
      </c>
    </row>
    <row r="586" spans="1:6" hidden="1" x14ac:dyDescent="0.25">
      <c r="A586" s="118" t="s">
        <v>122</v>
      </c>
      <c r="B586" s="110" t="s">
        <v>29</v>
      </c>
      <c r="C586" s="104" t="s">
        <v>5810</v>
      </c>
      <c r="D586" s="109">
        <v>0.21959999999999999</v>
      </c>
      <c r="E586" s="32">
        <f>IF(Recherche!$E$3='Base poids'!A586,1,0)</f>
        <v>0</v>
      </c>
      <c r="F586" s="32">
        <f>IF(E586=0,0,SUM($E$2:E586))</f>
        <v>0</v>
      </c>
    </row>
    <row r="587" spans="1:6" hidden="1" x14ac:dyDescent="0.25">
      <c r="A587" s="118" t="s">
        <v>122</v>
      </c>
      <c r="B587" s="110" t="s">
        <v>31</v>
      </c>
      <c r="C587" s="104" t="s">
        <v>4077</v>
      </c>
      <c r="D587" s="109">
        <v>0.21129999999999999</v>
      </c>
      <c r="E587" s="32">
        <f>IF(Recherche!$E$3='Base poids'!A587,1,0)</f>
        <v>0</v>
      </c>
      <c r="F587" s="32">
        <f>IF(E587=0,0,SUM($E$2:E587))</f>
        <v>0</v>
      </c>
    </row>
    <row r="588" spans="1:6" hidden="1" x14ac:dyDescent="0.25">
      <c r="A588" s="118" t="s">
        <v>122</v>
      </c>
      <c r="B588" s="110" t="s">
        <v>39</v>
      </c>
      <c r="C588" s="104" t="s">
        <v>775</v>
      </c>
      <c r="D588" s="109">
        <v>0.1351</v>
      </c>
      <c r="E588" s="32">
        <f>IF(Recherche!$E$3='Base poids'!A588,1,0)</f>
        <v>0</v>
      </c>
      <c r="F588" s="32">
        <f>IF(E588=0,0,SUM($E$2:E588))</f>
        <v>0</v>
      </c>
    </row>
    <row r="589" spans="1:6" hidden="1" x14ac:dyDescent="0.25">
      <c r="A589" s="118" t="s">
        <v>323</v>
      </c>
      <c r="B589" s="104" t="s">
        <v>37</v>
      </c>
      <c r="C589" s="104" t="s">
        <v>724</v>
      </c>
      <c r="D589" s="109">
        <v>0.34789999999999999</v>
      </c>
      <c r="E589" s="32">
        <f>IF(Recherche!$E$3='Base poids'!A589,1,0)</f>
        <v>0</v>
      </c>
      <c r="F589" s="32">
        <f>IF(E589=0,0,SUM($E$2:E589))</f>
        <v>0</v>
      </c>
    </row>
    <row r="590" spans="1:6" hidden="1" x14ac:dyDescent="0.25">
      <c r="A590" s="118" t="s">
        <v>323</v>
      </c>
      <c r="B590" s="110" t="s">
        <v>31</v>
      </c>
      <c r="C590" s="104" t="s">
        <v>4072</v>
      </c>
      <c r="D590" s="109">
        <v>0.17699999999999999</v>
      </c>
      <c r="E590" s="32">
        <f>IF(Recherche!$E$3='Base poids'!A590,1,0)</f>
        <v>0</v>
      </c>
      <c r="F590" s="32">
        <f>IF(E590=0,0,SUM($E$2:E590))</f>
        <v>0</v>
      </c>
    </row>
    <row r="591" spans="1:6" hidden="1" x14ac:dyDescent="0.25">
      <c r="A591" s="118" t="s">
        <v>323</v>
      </c>
      <c r="B591" s="110" t="s">
        <v>17</v>
      </c>
      <c r="C591" s="104" t="s">
        <v>3350</v>
      </c>
      <c r="D591" s="109">
        <v>0.14549999999999999</v>
      </c>
      <c r="E591" s="32">
        <f>IF(Recherche!$E$3='Base poids'!A591,1,0)</f>
        <v>0</v>
      </c>
      <c r="F591" s="32">
        <f>IF(E591=0,0,SUM($E$2:E591))</f>
        <v>0</v>
      </c>
    </row>
    <row r="592" spans="1:6" hidden="1" x14ac:dyDescent="0.25">
      <c r="A592" s="118" t="s">
        <v>323</v>
      </c>
      <c r="B592" s="110" t="s">
        <v>39</v>
      </c>
      <c r="C592" s="104" t="s">
        <v>775</v>
      </c>
      <c r="D592" s="109">
        <v>0.14510000000000001</v>
      </c>
      <c r="E592" s="32">
        <f>IF(Recherche!$E$3='Base poids'!A592,1,0)</f>
        <v>0</v>
      </c>
      <c r="F592" s="32">
        <f>IF(E592=0,0,SUM($E$2:E592))</f>
        <v>0</v>
      </c>
    </row>
    <row r="593" spans="1:6" hidden="1" x14ac:dyDescent="0.25">
      <c r="A593" s="118" t="s">
        <v>323</v>
      </c>
      <c r="B593" s="110" t="s">
        <v>43</v>
      </c>
      <c r="C593" s="104" t="s">
        <v>781</v>
      </c>
      <c r="D593" s="109">
        <v>9.4700000000000006E-2</v>
      </c>
      <c r="E593" s="32">
        <f>IF(Recherche!$E$3='Base poids'!A593,1,0)</f>
        <v>0</v>
      </c>
      <c r="F593" s="32">
        <f>IF(E593=0,0,SUM($E$2:E593))</f>
        <v>0</v>
      </c>
    </row>
    <row r="594" spans="1:6" hidden="1" x14ac:dyDescent="0.25">
      <c r="A594" s="118" t="s">
        <v>323</v>
      </c>
      <c r="B594" s="110" t="s">
        <v>29</v>
      </c>
      <c r="C594" s="104" t="s">
        <v>5766</v>
      </c>
      <c r="D594" s="109">
        <v>8.9800000000000005E-2</v>
      </c>
      <c r="E594" s="32">
        <f>IF(Recherche!$E$3='Base poids'!A594,1,0)</f>
        <v>0</v>
      </c>
      <c r="F594" s="32">
        <f>IF(E594=0,0,SUM($E$2:E594))</f>
        <v>0</v>
      </c>
    </row>
    <row r="595" spans="1:6" hidden="1" x14ac:dyDescent="0.25">
      <c r="A595" s="118" t="s">
        <v>124</v>
      </c>
      <c r="B595" s="104" t="s">
        <v>37</v>
      </c>
      <c r="C595" s="104" t="s">
        <v>725</v>
      </c>
      <c r="D595" s="109">
        <v>0.43890000000000001</v>
      </c>
      <c r="E595" s="32">
        <f>IF(Recherche!$E$3='Base poids'!A595,1,0)</f>
        <v>0</v>
      </c>
      <c r="F595" s="32">
        <f>IF(E595=0,0,SUM($E$2:E595))</f>
        <v>0</v>
      </c>
    </row>
    <row r="596" spans="1:6" hidden="1" x14ac:dyDescent="0.25">
      <c r="A596" s="118" t="s">
        <v>124</v>
      </c>
      <c r="B596" s="110" t="s">
        <v>31</v>
      </c>
      <c r="C596" s="104" t="s">
        <v>4073</v>
      </c>
      <c r="D596" s="109">
        <v>0.18160000000000001</v>
      </c>
      <c r="E596" s="32">
        <f>IF(Recherche!$E$3='Base poids'!A596,1,0)</f>
        <v>0</v>
      </c>
      <c r="F596" s="32">
        <f>IF(E596=0,0,SUM($E$2:E596))</f>
        <v>0</v>
      </c>
    </row>
    <row r="597" spans="1:6" hidden="1" x14ac:dyDescent="0.25">
      <c r="A597" s="118" t="s">
        <v>124</v>
      </c>
      <c r="B597" s="110" t="s">
        <v>29</v>
      </c>
      <c r="C597" s="104" t="s">
        <v>5789</v>
      </c>
      <c r="D597" s="109">
        <v>0.17269999999999999</v>
      </c>
      <c r="E597" s="32">
        <f>IF(Recherche!$E$3='Base poids'!A597,1,0)</f>
        <v>0</v>
      </c>
      <c r="F597" s="32">
        <f>IF(E597=0,0,SUM($E$2:E597))</f>
        <v>0</v>
      </c>
    </row>
    <row r="598" spans="1:6" hidden="1" x14ac:dyDescent="0.25">
      <c r="A598" s="118" t="s">
        <v>124</v>
      </c>
      <c r="B598" s="110" t="s">
        <v>39</v>
      </c>
      <c r="C598" s="104" t="s">
        <v>770</v>
      </c>
      <c r="D598" s="109">
        <v>0.1099</v>
      </c>
      <c r="E598" s="32">
        <f>IF(Recherche!$E$3='Base poids'!A598,1,0)</f>
        <v>0</v>
      </c>
      <c r="F598" s="32">
        <f>IF(E598=0,0,SUM($E$2:E598))</f>
        <v>0</v>
      </c>
    </row>
    <row r="599" spans="1:6" hidden="1" x14ac:dyDescent="0.25">
      <c r="A599" s="118" t="s">
        <v>124</v>
      </c>
      <c r="B599" s="110" t="s">
        <v>43</v>
      </c>
      <c r="C599" s="104" t="s">
        <v>782</v>
      </c>
      <c r="D599" s="109">
        <v>9.6799999999999997E-2</v>
      </c>
      <c r="E599" s="32">
        <f>IF(Recherche!$E$3='Base poids'!A599,1,0)</f>
        <v>0</v>
      </c>
      <c r="F599" s="32">
        <f>IF(E599=0,0,SUM($E$2:E599))</f>
        <v>0</v>
      </c>
    </row>
    <row r="600" spans="1:6" hidden="1" x14ac:dyDescent="0.25">
      <c r="A600" s="118" t="s">
        <v>126</v>
      </c>
      <c r="B600" s="110" t="s">
        <v>17</v>
      </c>
      <c r="C600" s="104" t="s">
        <v>3350</v>
      </c>
      <c r="D600" s="109">
        <v>0.34989999999999999</v>
      </c>
      <c r="E600" s="32">
        <f>IF(Recherche!$E$3='Base poids'!A600,1,0)</f>
        <v>0</v>
      </c>
      <c r="F600" s="32">
        <f>IF(E600=0,0,SUM($E$2:E600))</f>
        <v>0</v>
      </c>
    </row>
    <row r="601" spans="1:6" hidden="1" x14ac:dyDescent="0.25">
      <c r="A601" s="118" t="s">
        <v>126</v>
      </c>
      <c r="B601" s="110" t="s">
        <v>39</v>
      </c>
      <c r="C601" s="104" t="s">
        <v>775</v>
      </c>
      <c r="D601" s="109">
        <v>0.29099999999999998</v>
      </c>
      <c r="E601" s="32">
        <f>IF(Recherche!$E$3='Base poids'!A601,1,0)</f>
        <v>0</v>
      </c>
      <c r="F601" s="32">
        <f>IF(E601=0,0,SUM($E$2:E601))</f>
        <v>0</v>
      </c>
    </row>
    <row r="602" spans="1:6" hidden="1" x14ac:dyDescent="0.25">
      <c r="A602" s="118" t="s">
        <v>126</v>
      </c>
      <c r="B602" s="104" t="s">
        <v>37</v>
      </c>
      <c r="C602" s="104" t="s">
        <v>724</v>
      </c>
      <c r="D602" s="109">
        <v>0.25080000000000002</v>
      </c>
      <c r="E602" s="32">
        <f>IF(Recherche!$E$3='Base poids'!A602,1,0)</f>
        <v>0</v>
      </c>
      <c r="F602" s="32">
        <f>IF(E602=0,0,SUM($E$2:E602))</f>
        <v>0</v>
      </c>
    </row>
    <row r="603" spans="1:6" hidden="1" x14ac:dyDescent="0.25">
      <c r="A603" s="118" t="s">
        <v>126</v>
      </c>
      <c r="B603" s="110" t="s">
        <v>31</v>
      </c>
      <c r="C603" s="104" t="s">
        <v>4072</v>
      </c>
      <c r="D603" s="109">
        <v>0.10829999999999999</v>
      </c>
      <c r="E603" s="32">
        <f>IF(Recherche!$E$3='Base poids'!A603,1,0)</f>
        <v>0</v>
      </c>
      <c r="F603" s="32">
        <f>IF(E603=0,0,SUM($E$2:E603))</f>
        <v>0</v>
      </c>
    </row>
    <row r="604" spans="1:6" hidden="1" x14ac:dyDescent="0.25">
      <c r="A604" s="118" t="s">
        <v>127</v>
      </c>
      <c r="B604" s="110" t="s">
        <v>31</v>
      </c>
      <c r="C604" s="104" t="s">
        <v>4081</v>
      </c>
      <c r="D604" s="109">
        <v>0.44340000000000002</v>
      </c>
      <c r="E604" s="32">
        <f>IF(Recherche!$E$3='Base poids'!A604,1,0)</f>
        <v>0</v>
      </c>
      <c r="F604" s="32">
        <f>IF(E604=0,0,SUM($E$2:E604))</f>
        <v>0</v>
      </c>
    </row>
    <row r="605" spans="1:6" hidden="1" x14ac:dyDescent="0.25">
      <c r="A605" s="118" t="s">
        <v>127</v>
      </c>
      <c r="B605" s="104" t="s">
        <v>37</v>
      </c>
      <c r="C605" s="104" t="s">
        <v>727</v>
      </c>
      <c r="D605" s="109">
        <v>0.27460000000000001</v>
      </c>
      <c r="E605" s="32">
        <f>IF(Recherche!$E$3='Base poids'!A605,1,0)</f>
        <v>0</v>
      </c>
      <c r="F605" s="32">
        <f>IF(E605=0,0,SUM($E$2:E605))</f>
        <v>0</v>
      </c>
    </row>
    <row r="606" spans="1:6" hidden="1" x14ac:dyDescent="0.25">
      <c r="A606" s="118" t="s">
        <v>127</v>
      </c>
      <c r="B606" s="110" t="s">
        <v>43</v>
      </c>
      <c r="C606" s="104" t="s">
        <v>778</v>
      </c>
      <c r="D606" s="109">
        <v>0.1164</v>
      </c>
      <c r="E606" s="32">
        <f>IF(Recherche!$E$3='Base poids'!A606,1,0)</f>
        <v>0</v>
      </c>
      <c r="F606" s="32">
        <f>IF(E606=0,0,SUM($E$2:E606))</f>
        <v>0</v>
      </c>
    </row>
    <row r="607" spans="1:6" hidden="1" x14ac:dyDescent="0.25">
      <c r="A607" s="118" t="s">
        <v>127</v>
      </c>
      <c r="B607" s="110" t="s">
        <v>39</v>
      </c>
      <c r="C607" s="104" t="s">
        <v>779</v>
      </c>
      <c r="D607" s="109">
        <v>8.4900000000000003E-2</v>
      </c>
      <c r="E607" s="32">
        <f>IF(Recherche!$E$3='Base poids'!A607,1,0)</f>
        <v>0</v>
      </c>
      <c r="F607" s="32">
        <f>IF(E607=0,0,SUM($E$2:E607))</f>
        <v>0</v>
      </c>
    </row>
    <row r="608" spans="1:6" hidden="1" x14ac:dyDescent="0.25">
      <c r="A608" s="118" t="s">
        <v>127</v>
      </c>
      <c r="B608" s="110" t="s">
        <v>29</v>
      </c>
      <c r="C608" s="104" t="s">
        <v>5789</v>
      </c>
      <c r="D608" s="109">
        <v>8.0699999999999994E-2</v>
      </c>
      <c r="E608" s="32">
        <f>IF(Recherche!$E$3='Base poids'!A608,1,0)</f>
        <v>0</v>
      </c>
      <c r="F608" s="32">
        <f>IF(E608=0,0,SUM($E$2:E608))</f>
        <v>0</v>
      </c>
    </row>
    <row r="609" spans="1:6" hidden="1" x14ac:dyDescent="0.25">
      <c r="A609" s="118" t="s">
        <v>504</v>
      </c>
      <c r="B609" s="110" t="s">
        <v>29</v>
      </c>
      <c r="C609" s="104" t="s">
        <v>5745</v>
      </c>
      <c r="D609" s="109">
        <v>0.29399999999999998</v>
      </c>
      <c r="E609" s="32">
        <f>IF(Recherche!$E$3='Base poids'!A609,1,0)</f>
        <v>0</v>
      </c>
      <c r="F609" s="32">
        <f>IF(E609=0,0,SUM($E$2:E609))</f>
        <v>0</v>
      </c>
    </row>
    <row r="610" spans="1:6" hidden="1" x14ac:dyDescent="0.25">
      <c r="A610" s="118" t="s">
        <v>504</v>
      </c>
      <c r="B610" s="110" t="s">
        <v>43</v>
      </c>
      <c r="C610" s="104" t="s">
        <v>776</v>
      </c>
      <c r="D610" s="109">
        <v>0.28610000000000002</v>
      </c>
      <c r="E610" s="32">
        <f>IF(Recherche!$E$3='Base poids'!A610,1,0)</f>
        <v>0</v>
      </c>
      <c r="F610" s="32">
        <f>IF(E610=0,0,SUM($E$2:E610))</f>
        <v>0</v>
      </c>
    </row>
    <row r="611" spans="1:6" hidden="1" x14ac:dyDescent="0.25">
      <c r="A611" s="118" t="s">
        <v>504</v>
      </c>
      <c r="B611" s="104" t="s">
        <v>37</v>
      </c>
      <c r="C611" s="104" t="s">
        <v>726</v>
      </c>
      <c r="D611" s="109">
        <v>0.24640000000000001</v>
      </c>
      <c r="E611" s="32">
        <f>IF(Recherche!$E$3='Base poids'!A611,1,0)</f>
        <v>0</v>
      </c>
      <c r="F611" s="32">
        <f>IF(E611=0,0,SUM($E$2:E611))</f>
        <v>0</v>
      </c>
    </row>
    <row r="612" spans="1:6" hidden="1" x14ac:dyDescent="0.25">
      <c r="A612" s="118" t="s">
        <v>504</v>
      </c>
      <c r="B612" s="110" t="s">
        <v>31</v>
      </c>
      <c r="C612" s="104" t="s">
        <v>4074</v>
      </c>
      <c r="D612" s="109">
        <v>0.17349999999999999</v>
      </c>
      <c r="E612" s="32">
        <f>IF(Recherche!$E$3='Base poids'!A612,1,0)</f>
        <v>0</v>
      </c>
      <c r="F612" s="32">
        <f>IF(E612=0,0,SUM($E$2:E612))</f>
        <v>0</v>
      </c>
    </row>
    <row r="613" spans="1:6" hidden="1" x14ac:dyDescent="0.25">
      <c r="A613" s="118" t="s">
        <v>506</v>
      </c>
      <c r="B613" s="110" t="s">
        <v>31</v>
      </c>
      <c r="C613" s="104" t="s">
        <v>4074</v>
      </c>
      <c r="D613" s="109">
        <v>0.38869999999999999</v>
      </c>
      <c r="E613" s="32">
        <f>IF(Recherche!$E$3='Base poids'!A613,1,0)</f>
        <v>0</v>
      </c>
      <c r="F613" s="32">
        <f>IF(E613=0,0,SUM($E$2:E613))</f>
        <v>0</v>
      </c>
    </row>
    <row r="614" spans="1:6" hidden="1" x14ac:dyDescent="0.25">
      <c r="A614" s="118" t="s">
        <v>506</v>
      </c>
      <c r="B614" s="104" t="s">
        <v>37</v>
      </c>
      <c r="C614" s="104" t="s">
        <v>726</v>
      </c>
      <c r="D614" s="109">
        <v>0.33239999999999997</v>
      </c>
      <c r="E614" s="32">
        <f>IF(Recherche!$E$3='Base poids'!A614,1,0)</f>
        <v>0</v>
      </c>
      <c r="F614" s="32">
        <f>IF(E614=0,0,SUM($E$2:E614))</f>
        <v>0</v>
      </c>
    </row>
    <row r="615" spans="1:6" hidden="1" x14ac:dyDescent="0.25">
      <c r="A615" s="118" t="s">
        <v>506</v>
      </c>
      <c r="B615" s="110" t="s">
        <v>29</v>
      </c>
      <c r="C615" s="104" t="s">
        <v>5745</v>
      </c>
      <c r="D615" s="109">
        <v>0.15939999999999999</v>
      </c>
      <c r="E615" s="32">
        <f>IF(Recherche!$E$3='Base poids'!A615,1,0)</f>
        <v>0</v>
      </c>
      <c r="F615" s="32">
        <f>IF(E615=0,0,SUM($E$2:E615))</f>
        <v>0</v>
      </c>
    </row>
    <row r="616" spans="1:6" hidden="1" x14ac:dyDescent="0.25">
      <c r="A616" s="118" t="s">
        <v>506</v>
      </c>
      <c r="B616" s="110" t="s">
        <v>43</v>
      </c>
      <c r="C616" s="104" t="s">
        <v>776</v>
      </c>
      <c r="D616" s="109">
        <v>0.1196</v>
      </c>
      <c r="E616" s="32">
        <f>IF(Recherche!$E$3='Base poids'!A616,1,0)</f>
        <v>0</v>
      </c>
      <c r="F616" s="32">
        <f>IF(E616=0,0,SUM($E$2:E616))</f>
        <v>0</v>
      </c>
    </row>
    <row r="617" spans="1:6" hidden="1" x14ac:dyDescent="0.25">
      <c r="A617" s="118" t="s">
        <v>508</v>
      </c>
      <c r="B617" s="110" t="s">
        <v>31</v>
      </c>
      <c r="C617" s="104" t="s">
        <v>4074</v>
      </c>
      <c r="D617" s="109">
        <v>0.26100000000000001</v>
      </c>
      <c r="E617" s="32">
        <f>IF(Recherche!$E$3='Base poids'!A617,1,0)</f>
        <v>0</v>
      </c>
      <c r="F617" s="32">
        <f>IF(E617=0,0,SUM($E$2:E617))</f>
        <v>0</v>
      </c>
    </row>
    <row r="618" spans="1:6" hidden="1" x14ac:dyDescent="0.25">
      <c r="A618" s="118" t="s">
        <v>508</v>
      </c>
      <c r="B618" s="110" t="s">
        <v>43</v>
      </c>
      <c r="C618" s="104" t="s">
        <v>776</v>
      </c>
      <c r="D618" s="109">
        <v>0.25269999999999998</v>
      </c>
      <c r="E618" s="32">
        <f>IF(Recherche!$E$3='Base poids'!A618,1,0)</f>
        <v>0</v>
      </c>
      <c r="F618" s="32">
        <f>IF(E618=0,0,SUM($E$2:E618))</f>
        <v>0</v>
      </c>
    </row>
    <row r="619" spans="1:6" hidden="1" x14ac:dyDescent="0.25">
      <c r="A619" s="118" t="s">
        <v>508</v>
      </c>
      <c r="B619" s="104" t="s">
        <v>37</v>
      </c>
      <c r="C619" s="104" t="s">
        <v>726</v>
      </c>
      <c r="D619" s="109">
        <v>0.1799</v>
      </c>
      <c r="E619" s="32">
        <f>IF(Recherche!$E$3='Base poids'!A619,1,0)</f>
        <v>0</v>
      </c>
      <c r="F619" s="32">
        <f>IF(E619=0,0,SUM($E$2:E619))</f>
        <v>0</v>
      </c>
    </row>
    <row r="620" spans="1:6" hidden="1" x14ac:dyDescent="0.25">
      <c r="A620" s="118" t="s">
        <v>508</v>
      </c>
      <c r="B620" s="110" t="s">
        <v>29</v>
      </c>
      <c r="C620" s="104" t="s">
        <v>5745</v>
      </c>
      <c r="D620" s="109">
        <v>0.17349999999999999</v>
      </c>
      <c r="E620" s="32">
        <f>IF(Recherche!$E$3='Base poids'!A620,1,0)</f>
        <v>0</v>
      </c>
      <c r="F620" s="32">
        <f>IF(E620=0,0,SUM($E$2:E620))</f>
        <v>0</v>
      </c>
    </row>
    <row r="621" spans="1:6" hidden="1" x14ac:dyDescent="0.25">
      <c r="A621" s="118" t="s">
        <v>508</v>
      </c>
      <c r="B621" s="110" t="s">
        <v>17</v>
      </c>
      <c r="C621" s="104" t="s">
        <v>3350</v>
      </c>
      <c r="D621" s="109">
        <v>0.1328</v>
      </c>
      <c r="E621" s="32">
        <f>IF(Recherche!$E$3='Base poids'!A621,1,0)</f>
        <v>0</v>
      </c>
      <c r="F621" s="32">
        <f>IF(E621=0,0,SUM($E$2:E621))</f>
        <v>0</v>
      </c>
    </row>
    <row r="622" spans="1:6" hidden="1" x14ac:dyDescent="0.25">
      <c r="A622" s="118" t="s">
        <v>510</v>
      </c>
      <c r="B622" s="110" t="s">
        <v>31</v>
      </c>
      <c r="C622" s="104" t="s">
        <v>4074</v>
      </c>
      <c r="D622" s="109">
        <v>0.43869999999999998</v>
      </c>
      <c r="E622" s="32">
        <f>IF(Recherche!$E$3='Base poids'!A622,1,0)</f>
        <v>0</v>
      </c>
      <c r="F622" s="32">
        <f>IF(E622=0,0,SUM($E$2:E622))</f>
        <v>0</v>
      </c>
    </row>
    <row r="623" spans="1:6" hidden="1" x14ac:dyDescent="0.25">
      <c r="A623" s="118" t="s">
        <v>510</v>
      </c>
      <c r="B623" s="104" t="s">
        <v>37</v>
      </c>
      <c r="C623" s="104" t="s">
        <v>726</v>
      </c>
      <c r="D623" s="109">
        <v>0.34200000000000003</v>
      </c>
      <c r="E623" s="32">
        <f>IF(Recherche!$E$3='Base poids'!A623,1,0)</f>
        <v>0</v>
      </c>
      <c r="F623" s="32">
        <f>IF(E623=0,0,SUM($E$2:E623))</f>
        <v>0</v>
      </c>
    </row>
    <row r="624" spans="1:6" hidden="1" x14ac:dyDescent="0.25">
      <c r="A624" s="118" t="s">
        <v>510</v>
      </c>
      <c r="B624" s="110" t="s">
        <v>43</v>
      </c>
      <c r="C624" s="104" t="s">
        <v>776</v>
      </c>
      <c r="D624" s="109">
        <v>0.14000000000000001</v>
      </c>
      <c r="E624" s="32">
        <f>IF(Recherche!$E$3='Base poids'!A624,1,0)</f>
        <v>0</v>
      </c>
      <c r="F624" s="32">
        <f>IF(E624=0,0,SUM($E$2:E624))</f>
        <v>0</v>
      </c>
    </row>
    <row r="625" spans="1:6" hidden="1" x14ac:dyDescent="0.25">
      <c r="A625" s="118" t="s">
        <v>510</v>
      </c>
      <c r="B625" s="110" t="s">
        <v>29</v>
      </c>
      <c r="C625" s="104" t="s">
        <v>5745</v>
      </c>
      <c r="D625" s="109">
        <v>7.9399999999999998E-2</v>
      </c>
      <c r="E625" s="32">
        <f>IF(Recherche!$E$3='Base poids'!A625,1,0)</f>
        <v>0</v>
      </c>
      <c r="F625" s="32">
        <f>IF(E625=0,0,SUM($E$2:E625))</f>
        <v>0</v>
      </c>
    </row>
    <row r="626" spans="1:6" hidden="1" x14ac:dyDescent="0.25">
      <c r="A626" s="118" t="s">
        <v>512</v>
      </c>
      <c r="B626" s="110" t="s">
        <v>31</v>
      </c>
      <c r="C626" s="104" t="s">
        <v>4074</v>
      </c>
      <c r="D626" s="109">
        <v>0.31419999999999998</v>
      </c>
      <c r="E626" s="32">
        <f>IF(Recherche!$E$3='Base poids'!A626,1,0)</f>
        <v>0</v>
      </c>
      <c r="F626" s="32">
        <f>IF(E626=0,0,SUM($E$2:E626))</f>
        <v>0</v>
      </c>
    </row>
    <row r="627" spans="1:6" hidden="1" x14ac:dyDescent="0.25">
      <c r="A627" s="118" t="s">
        <v>512</v>
      </c>
      <c r="B627" s="110" t="s">
        <v>43</v>
      </c>
      <c r="C627" s="104" t="s">
        <v>776</v>
      </c>
      <c r="D627" s="109">
        <v>0.29060000000000002</v>
      </c>
      <c r="E627" s="32">
        <f>IF(Recherche!$E$3='Base poids'!A627,1,0)</f>
        <v>0</v>
      </c>
      <c r="F627" s="32">
        <f>IF(E627=0,0,SUM($E$2:E627))</f>
        <v>0</v>
      </c>
    </row>
    <row r="628" spans="1:6" hidden="1" x14ac:dyDescent="0.25">
      <c r="A628" s="118" t="s">
        <v>512</v>
      </c>
      <c r="B628" s="104" t="s">
        <v>37</v>
      </c>
      <c r="C628" s="104" t="s">
        <v>726</v>
      </c>
      <c r="D628" s="109">
        <v>0.2185</v>
      </c>
      <c r="E628" s="32">
        <f>IF(Recherche!$E$3='Base poids'!A628,1,0)</f>
        <v>0</v>
      </c>
      <c r="F628" s="32">
        <f>IF(E628=0,0,SUM($E$2:E628))</f>
        <v>0</v>
      </c>
    </row>
    <row r="629" spans="1:6" hidden="1" x14ac:dyDescent="0.25">
      <c r="A629" s="118" t="s">
        <v>512</v>
      </c>
      <c r="B629" s="110" t="s">
        <v>29</v>
      </c>
      <c r="C629" s="104" t="s">
        <v>5745</v>
      </c>
      <c r="D629" s="109">
        <v>0.1767</v>
      </c>
      <c r="E629" s="32">
        <f>IF(Recherche!$E$3='Base poids'!A629,1,0)</f>
        <v>0</v>
      </c>
      <c r="F629" s="32">
        <f>IF(E629=0,0,SUM($E$2:E629))</f>
        <v>0</v>
      </c>
    </row>
    <row r="630" spans="1:6" hidden="1" x14ac:dyDescent="0.25">
      <c r="A630" s="118" t="s">
        <v>514</v>
      </c>
      <c r="B630" s="110" t="s">
        <v>31</v>
      </c>
      <c r="C630" s="104" t="s">
        <v>4074</v>
      </c>
      <c r="D630" s="109">
        <v>0.41949999999999998</v>
      </c>
      <c r="E630" s="32">
        <f>IF(Recherche!$E$3='Base poids'!A630,1,0)</f>
        <v>0</v>
      </c>
      <c r="F630" s="32">
        <f>IF(E630=0,0,SUM($E$2:E630))</f>
        <v>0</v>
      </c>
    </row>
    <row r="631" spans="1:6" hidden="1" x14ac:dyDescent="0.25">
      <c r="A631" s="118" t="s">
        <v>514</v>
      </c>
      <c r="B631" s="104" t="s">
        <v>37</v>
      </c>
      <c r="C631" s="104" t="s">
        <v>726</v>
      </c>
      <c r="D631" s="109">
        <v>0.3513</v>
      </c>
      <c r="E631" s="32">
        <f>IF(Recherche!$E$3='Base poids'!A631,1,0)</f>
        <v>0</v>
      </c>
      <c r="F631" s="32">
        <f>IF(E631=0,0,SUM($E$2:E631))</f>
        <v>0</v>
      </c>
    </row>
    <row r="632" spans="1:6" hidden="1" x14ac:dyDescent="0.25">
      <c r="A632" s="118" t="s">
        <v>514</v>
      </c>
      <c r="B632" s="110" t="s">
        <v>29</v>
      </c>
      <c r="C632" s="104" t="s">
        <v>5745</v>
      </c>
      <c r="D632" s="109">
        <v>0.2291</v>
      </c>
      <c r="E632" s="32">
        <f>IF(Recherche!$E$3='Base poids'!A632,1,0)</f>
        <v>0</v>
      </c>
      <c r="F632" s="32">
        <f>IF(E632=0,0,SUM($E$2:E632))</f>
        <v>0</v>
      </c>
    </row>
    <row r="633" spans="1:6" hidden="1" x14ac:dyDescent="0.25">
      <c r="A633" s="118" t="s">
        <v>129</v>
      </c>
      <c r="B633" s="110" t="s">
        <v>39</v>
      </c>
      <c r="C633" s="104" t="s">
        <v>770</v>
      </c>
      <c r="D633" s="109">
        <v>0.35830000000000001</v>
      </c>
      <c r="E633" s="32">
        <f>IF(Recherche!$E$3='Base poids'!A633,1,0)</f>
        <v>0</v>
      </c>
      <c r="F633" s="32">
        <f>IF(E633=0,0,SUM($E$2:E633))</f>
        <v>0</v>
      </c>
    </row>
    <row r="634" spans="1:6" hidden="1" x14ac:dyDescent="0.25">
      <c r="A634" s="118" t="s">
        <v>129</v>
      </c>
      <c r="B634" s="104" t="s">
        <v>37</v>
      </c>
      <c r="C634" s="104" t="s">
        <v>724</v>
      </c>
      <c r="D634" s="109">
        <v>0.33110000000000001</v>
      </c>
      <c r="E634" s="32">
        <f>IF(Recherche!$E$3='Base poids'!A634,1,0)</f>
        <v>0</v>
      </c>
      <c r="F634" s="32">
        <f>IF(E634=0,0,SUM($E$2:E634))</f>
        <v>0</v>
      </c>
    </row>
    <row r="635" spans="1:6" hidden="1" x14ac:dyDescent="0.25">
      <c r="A635" s="118" t="s">
        <v>129</v>
      </c>
      <c r="B635" s="110" t="s">
        <v>31</v>
      </c>
      <c r="C635" s="104" t="s">
        <v>4070</v>
      </c>
      <c r="D635" s="109">
        <v>0.1346</v>
      </c>
      <c r="E635" s="32">
        <f>IF(Recherche!$E$3='Base poids'!A635,1,0)</f>
        <v>0</v>
      </c>
      <c r="F635" s="32">
        <f>IF(E635=0,0,SUM($E$2:E635))</f>
        <v>0</v>
      </c>
    </row>
    <row r="636" spans="1:6" hidden="1" x14ac:dyDescent="0.25">
      <c r="A636" s="118" t="s">
        <v>129</v>
      </c>
      <c r="B636" s="110" t="s">
        <v>43</v>
      </c>
      <c r="C636" s="104" t="s">
        <v>782</v>
      </c>
      <c r="D636" s="109">
        <v>0.1331</v>
      </c>
      <c r="E636" s="32">
        <f>IF(Recherche!$E$3='Base poids'!A636,1,0)</f>
        <v>0</v>
      </c>
      <c r="F636" s="32">
        <f>IF(E636=0,0,SUM($E$2:E636))</f>
        <v>0</v>
      </c>
    </row>
    <row r="637" spans="1:6" hidden="1" x14ac:dyDescent="0.25">
      <c r="A637" s="118" t="s">
        <v>129</v>
      </c>
      <c r="B637" s="110" t="s">
        <v>29</v>
      </c>
      <c r="C637" s="104" t="s">
        <v>5810</v>
      </c>
      <c r="D637" s="109">
        <v>4.2999999999999997E-2</v>
      </c>
      <c r="E637" s="32">
        <f>IF(Recherche!$E$3='Base poids'!A637,1,0)</f>
        <v>0</v>
      </c>
      <c r="F637" s="32">
        <f>IF(E637=0,0,SUM($E$2:E637))</f>
        <v>0</v>
      </c>
    </row>
    <row r="638" spans="1:6" hidden="1" x14ac:dyDescent="0.25">
      <c r="A638" s="118" t="s">
        <v>131</v>
      </c>
      <c r="B638" s="104" t="s">
        <v>37</v>
      </c>
      <c r="C638" s="104" t="s">
        <v>729</v>
      </c>
      <c r="D638" s="109">
        <v>0.3342</v>
      </c>
      <c r="E638" s="32">
        <f>IF(Recherche!$E$3='Base poids'!A638,1,0)</f>
        <v>0</v>
      </c>
      <c r="F638" s="32">
        <f>IF(E638=0,0,SUM($E$2:E638))</f>
        <v>0</v>
      </c>
    </row>
    <row r="639" spans="1:6" hidden="1" x14ac:dyDescent="0.25">
      <c r="A639" s="118" t="s">
        <v>131</v>
      </c>
      <c r="B639" s="110" t="s">
        <v>31</v>
      </c>
      <c r="C639" s="104" t="s">
        <v>4077</v>
      </c>
      <c r="D639" s="109">
        <v>0.308</v>
      </c>
      <c r="E639" s="32">
        <f>IF(Recherche!$E$3='Base poids'!A639,1,0)</f>
        <v>0</v>
      </c>
      <c r="F639" s="32">
        <f>IF(E639=0,0,SUM($E$2:E639))</f>
        <v>0</v>
      </c>
    </row>
    <row r="640" spans="1:6" hidden="1" x14ac:dyDescent="0.25">
      <c r="A640" s="118" t="s">
        <v>131</v>
      </c>
      <c r="B640" s="110" t="s">
        <v>43</v>
      </c>
      <c r="C640" s="104" t="s">
        <v>781</v>
      </c>
      <c r="D640" s="109">
        <v>0.1943</v>
      </c>
      <c r="E640" s="32">
        <f>IF(Recherche!$E$3='Base poids'!A640,1,0)</f>
        <v>0</v>
      </c>
      <c r="F640" s="32">
        <f>IF(E640=0,0,SUM($E$2:E640))</f>
        <v>0</v>
      </c>
    </row>
    <row r="641" spans="1:6" hidden="1" x14ac:dyDescent="0.25">
      <c r="A641" s="118" t="s">
        <v>131</v>
      </c>
      <c r="B641" s="110" t="s">
        <v>39</v>
      </c>
      <c r="C641" s="112" t="s">
        <v>775</v>
      </c>
      <c r="D641" s="109">
        <v>9.7799999999999998E-2</v>
      </c>
      <c r="E641" s="32">
        <f>IF(Recherche!$E$3='Base poids'!A641,1,0)</f>
        <v>0</v>
      </c>
      <c r="F641" s="32">
        <f>IF(E641=0,0,SUM($E$2:E641))</f>
        <v>0</v>
      </c>
    </row>
    <row r="642" spans="1:6" hidden="1" x14ac:dyDescent="0.25">
      <c r="A642" s="118" t="s">
        <v>131</v>
      </c>
      <c r="B642" s="110" t="s">
        <v>29</v>
      </c>
      <c r="C642" s="104" t="s">
        <v>5810</v>
      </c>
      <c r="D642" s="109">
        <v>6.5600000000000006E-2</v>
      </c>
      <c r="E642" s="32">
        <f>IF(Recherche!$E$3='Base poids'!A642,1,0)</f>
        <v>0</v>
      </c>
      <c r="F642" s="32">
        <f>IF(E642=0,0,SUM($E$2:E642))</f>
        <v>0</v>
      </c>
    </row>
    <row r="643" spans="1:6" hidden="1" x14ac:dyDescent="0.25">
      <c r="A643" s="118" t="s">
        <v>325</v>
      </c>
      <c r="B643" s="110" t="s">
        <v>31</v>
      </c>
      <c r="C643" s="104" t="s">
        <v>4068</v>
      </c>
      <c r="D643" s="109">
        <v>0.4672</v>
      </c>
      <c r="E643" s="32">
        <f>IF(Recherche!$E$3='Base poids'!A643,1,0)</f>
        <v>0</v>
      </c>
      <c r="F643" s="32">
        <f>IF(E643=0,0,SUM($E$2:E643))</f>
        <v>0</v>
      </c>
    </row>
    <row r="644" spans="1:6" hidden="1" x14ac:dyDescent="0.25">
      <c r="A644" s="118" t="s">
        <v>325</v>
      </c>
      <c r="B644" s="104" t="s">
        <v>37</v>
      </c>
      <c r="C644" s="104" t="s">
        <v>724</v>
      </c>
      <c r="D644" s="109">
        <v>0.42209999999999998</v>
      </c>
      <c r="E644" s="32">
        <f>IF(Recherche!$E$3='Base poids'!A644,1,0)</f>
        <v>0</v>
      </c>
      <c r="F644" s="32">
        <f>IF(E644=0,0,SUM($E$2:E644))</f>
        <v>0</v>
      </c>
    </row>
    <row r="645" spans="1:6" hidden="1" x14ac:dyDescent="0.25">
      <c r="A645" s="118" t="s">
        <v>325</v>
      </c>
      <c r="B645" s="110" t="s">
        <v>43</v>
      </c>
      <c r="C645" s="104" t="s">
        <v>781</v>
      </c>
      <c r="D645" s="109">
        <v>0.1106</v>
      </c>
      <c r="E645" s="32">
        <f>IF(Recherche!$E$3='Base poids'!A645,1,0)</f>
        <v>0</v>
      </c>
      <c r="F645" s="32">
        <f>IF(E645=0,0,SUM($E$2:E645))</f>
        <v>0</v>
      </c>
    </row>
    <row r="646" spans="1:6" hidden="1" x14ac:dyDescent="0.25">
      <c r="A646" s="118" t="s">
        <v>516</v>
      </c>
      <c r="B646" s="110" t="s">
        <v>31</v>
      </c>
      <c r="C646" s="104" t="s">
        <v>4074</v>
      </c>
      <c r="D646" s="109">
        <v>0.27629999999999999</v>
      </c>
      <c r="E646" s="32">
        <f>IF(Recherche!$E$3='Base poids'!A646,1,0)</f>
        <v>0</v>
      </c>
      <c r="F646" s="32">
        <f>IF(E646=0,0,SUM($E$2:E646))</f>
        <v>0</v>
      </c>
    </row>
    <row r="647" spans="1:6" hidden="1" x14ac:dyDescent="0.25">
      <c r="A647" s="118" t="s">
        <v>516</v>
      </c>
      <c r="B647" s="104" t="s">
        <v>37</v>
      </c>
      <c r="C647" s="104" t="s">
        <v>726</v>
      </c>
      <c r="D647" s="109">
        <v>0.2611</v>
      </c>
      <c r="E647" s="32">
        <f>IF(Recherche!$E$3='Base poids'!A647,1,0)</f>
        <v>0</v>
      </c>
      <c r="F647" s="32">
        <f>IF(E647=0,0,SUM($E$2:E647))</f>
        <v>0</v>
      </c>
    </row>
    <row r="648" spans="1:6" hidden="1" x14ac:dyDescent="0.25">
      <c r="A648" s="118" t="s">
        <v>516</v>
      </c>
      <c r="B648" s="110" t="s">
        <v>43</v>
      </c>
      <c r="C648" s="104" t="s">
        <v>776</v>
      </c>
      <c r="D648" s="109">
        <v>0.23669999999999999</v>
      </c>
      <c r="E648" s="32">
        <f>IF(Recherche!$E$3='Base poids'!A648,1,0)</f>
        <v>0</v>
      </c>
      <c r="F648" s="32">
        <f>IF(E648=0,0,SUM($E$2:E648))</f>
        <v>0</v>
      </c>
    </row>
    <row r="649" spans="1:6" hidden="1" x14ac:dyDescent="0.25">
      <c r="A649" s="118" t="s">
        <v>516</v>
      </c>
      <c r="B649" s="110" t="s">
        <v>39</v>
      </c>
      <c r="C649" s="104" t="s">
        <v>777</v>
      </c>
      <c r="D649" s="109">
        <v>0.1132</v>
      </c>
      <c r="E649" s="32">
        <f>IF(Recherche!$E$3='Base poids'!A649,1,0)</f>
        <v>0</v>
      </c>
      <c r="F649" s="32">
        <f>IF(E649=0,0,SUM($E$2:E649))</f>
        <v>0</v>
      </c>
    </row>
    <row r="650" spans="1:6" hidden="1" x14ac:dyDescent="0.25">
      <c r="A650" s="118" t="s">
        <v>516</v>
      </c>
      <c r="B650" s="110" t="s">
        <v>29</v>
      </c>
      <c r="C650" s="104" t="s">
        <v>5745</v>
      </c>
      <c r="D650" s="109">
        <v>0.11260000000000001</v>
      </c>
      <c r="E650" s="32">
        <f>IF(Recherche!$E$3='Base poids'!A650,1,0)</f>
        <v>0</v>
      </c>
      <c r="F650" s="32">
        <f>IF(E650=0,0,SUM($E$2:E650))</f>
        <v>0</v>
      </c>
    </row>
    <row r="651" spans="1:6" hidden="1" x14ac:dyDescent="0.25">
      <c r="A651" s="118" t="s">
        <v>133</v>
      </c>
      <c r="B651" s="110" t="s">
        <v>31</v>
      </c>
      <c r="C651" s="104" t="s">
        <v>4075</v>
      </c>
      <c r="D651" s="109">
        <v>0.42820000000000003</v>
      </c>
      <c r="E651" s="32">
        <f>IF(Recherche!$E$3='Base poids'!A651,1,0)</f>
        <v>0</v>
      </c>
      <c r="F651" s="32">
        <f>IF(E651=0,0,SUM($E$2:E651))</f>
        <v>0</v>
      </c>
    </row>
    <row r="652" spans="1:6" hidden="1" x14ac:dyDescent="0.25">
      <c r="A652" s="118" t="s">
        <v>133</v>
      </c>
      <c r="B652" s="104" t="s">
        <v>37</v>
      </c>
      <c r="C652" s="104" t="s">
        <v>727</v>
      </c>
      <c r="D652" s="109">
        <v>0.23630000000000001</v>
      </c>
      <c r="E652" s="32">
        <f>IF(Recherche!$E$3='Base poids'!A652,1,0)</f>
        <v>0</v>
      </c>
      <c r="F652" s="32">
        <f>IF(E652=0,0,SUM($E$2:E652))</f>
        <v>0</v>
      </c>
    </row>
    <row r="653" spans="1:6" hidden="1" x14ac:dyDescent="0.25">
      <c r="A653" s="118" t="s">
        <v>133</v>
      </c>
      <c r="B653" s="110" t="s">
        <v>43</v>
      </c>
      <c r="C653" s="104" t="s">
        <v>778</v>
      </c>
      <c r="D653" s="109">
        <v>0.21779999999999999</v>
      </c>
      <c r="E653" s="32">
        <f>IF(Recherche!$E$3='Base poids'!A653,1,0)</f>
        <v>0</v>
      </c>
      <c r="F653" s="32">
        <f>IF(E653=0,0,SUM($E$2:E653))</f>
        <v>0</v>
      </c>
    </row>
    <row r="654" spans="1:6" hidden="1" x14ac:dyDescent="0.25">
      <c r="A654" s="118" t="s">
        <v>133</v>
      </c>
      <c r="B654" s="110" t="s">
        <v>17</v>
      </c>
      <c r="C654" s="104" t="s">
        <v>3350</v>
      </c>
      <c r="D654" s="109">
        <v>0.1177</v>
      </c>
      <c r="E654" s="32">
        <f>IF(Recherche!$E$3='Base poids'!A654,1,0)</f>
        <v>0</v>
      </c>
      <c r="F654" s="32">
        <f>IF(E654=0,0,SUM($E$2:E654))</f>
        <v>0</v>
      </c>
    </row>
    <row r="655" spans="1:6" hidden="1" x14ac:dyDescent="0.25">
      <c r="A655" s="118" t="s">
        <v>135</v>
      </c>
      <c r="B655" s="110" t="s">
        <v>31</v>
      </c>
      <c r="C655" s="104" t="s">
        <v>4075</v>
      </c>
      <c r="D655" s="109">
        <v>0.34760000000000002</v>
      </c>
      <c r="E655" s="32">
        <f>IF(Recherche!$E$3='Base poids'!A655,1,0)</f>
        <v>0</v>
      </c>
      <c r="F655" s="32">
        <f>IF(E655=0,0,SUM($E$2:E655))</f>
        <v>0</v>
      </c>
    </row>
    <row r="656" spans="1:6" hidden="1" x14ac:dyDescent="0.25">
      <c r="A656" s="118" t="s">
        <v>135</v>
      </c>
      <c r="B656" s="110" t="s">
        <v>43</v>
      </c>
      <c r="C656" s="104" t="s">
        <v>778</v>
      </c>
      <c r="D656" s="109">
        <v>0.26910000000000001</v>
      </c>
      <c r="E656" s="32">
        <f>IF(Recherche!$E$3='Base poids'!A656,1,0)</f>
        <v>0</v>
      </c>
      <c r="F656" s="32">
        <f>IF(E656=0,0,SUM($E$2:E656))</f>
        <v>0</v>
      </c>
    </row>
    <row r="657" spans="1:6" hidden="1" x14ac:dyDescent="0.25">
      <c r="A657" s="118" t="s">
        <v>135</v>
      </c>
      <c r="B657" s="104" t="s">
        <v>37</v>
      </c>
      <c r="C657" s="104" t="s">
        <v>727</v>
      </c>
      <c r="D657" s="109">
        <v>0.26179999999999998</v>
      </c>
      <c r="E657" s="32">
        <f>IF(Recherche!$E$3='Base poids'!A657,1,0)</f>
        <v>0</v>
      </c>
      <c r="F657" s="32">
        <f>IF(E657=0,0,SUM($E$2:E657))</f>
        <v>0</v>
      </c>
    </row>
    <row r="658" spans="1:6" hidden="1" x14ac:dyDescent="0.25">
      <c r="A658" s="118" t="s">
        <v>135</v>
      </c>
      <c r="B658" s="110" t="s">
        <v>39</v>
      </c>
      <c r="C658" s="104" t="s">
        <v>779</v>
      </c>
      <c r="D658" s="109">
        <v>0.1215</v>
      </c>
      <c r="E658" s="32">
        <f>IF(Recherche!$E$3='Base poids'!A658,1,0)</f>
        <v>0</v>
      </c>
      <c r="F658" s="32">
        <f>IF(E658=0,0,SUM($E$2:E658))</f>
        <v>0</v>
      </c>
    </row>
    <row r="659" spans="1:6" hidden="1" x14ac:dyDescent="0.25">
      <c r="A659" s="118" t="s">
        <v>518</v>
      </c>
      <c r="B659" s="110" t="s">
        <v>31</v>
      </c>
      <c r="C659" s="104" t="s">
        <v>4074</v>
      </c>
      <c r="D659" s="109">
        <v>0.41880000000000001</v>
      </c>
      <c r="E659" s="32">
        <f>IF(Recherche!$E$3='Base poids'!A659,1,0)</f>
        <v>0</v>
      </c>
      <c r="F659" s="32">
        <f>IF(E659=0,0,SUM($E$2:E659))</f>
        <v>0</v>
      </c>
    </row>
    <row r="660" spans="1:6" hidden="1" x14ac:dyDescent="0.25">
      <c r="A660" s="118" t="s">
        <v>518</v>
      </c>
      <c r="B660" s="104" t="s">
        <v>37</v>
      </c>
      <c r="C660" s="104" t="s">
        <v>726</v>
      </c>
      <c r="D660" s="109">
        <v>0.2492</v>
      </c>
      <c r="E660" s="32">
        <f>IF(Recherche!$E$3='Base poids'!A660,1,0)</f>
        <v>0</v>
      </c>
      <c r="F660" s="32">
        <f>IF(E660=0,0,SUM($E$2:E660))</f>
        <v>0</v>
      </c>
    </row>
    <row r="661" spans="1:6" hidden="1" x14ac:dyDescent="0.25">
      <c r="A661" s="118" t="s">
        <v>518</v>
      </c>
      <c r="B661" s="110" t="s">
        <v>29</v>
      </c>
      <c r="C661" s="104" t="s">
        <v>5745</v>
      </c>
      <c r="D661" s="109">
        <v>0.24329999999999999</v>
      </c>
      <c r="E661" s="32">
        <f>IF(Recherche!$E$3='Base poids'!A661,1,0)</f>
        <v>0</v>
      </c>
      <c r="F661" s="32">
        <f>IF(E661=0,0,SUM($E$2:E661))</f>
        <v>0</v>
      </c>
    </row>
    <row r="662" spans="1:6" hidden="1" x14ac:dyDescent="0.25">
      <c r="A662" s="118" t="s">
        <v>518</v>
      </c>
      <c r="B662" s="110" t="s">
        <v>43</v>
      </c>
      <c r="C662" s="104" t="s">
        <v>776</v>
      </c>
      <c r="D662" s="109">
        <v>8.8700000000000001E-2</v>
      </c>
      <c r="E662" s="32">
        <f>IF(Recherche!$E$3='Base poids'!A662,1,0)</f>
        <v>0</v>
      </c>
      <c r="F662" s="32">
        <f>IF(E662=0,0,SUM($E$2:E662))</f>
        <v>0</v>
      </c>
    </row>
    <row r="663" spans="1:6" hidden="1" x14ac:dyDescent="0.25">
      <c r="A663" s="118" t="s">
        <v>327</v>
      </c>
      <c r="B663" s="110" t="s">
        <v>31</v>
      </c>
      <c r="C663" s="104" t="s">
        <v>4069</v>
      </c>
      <c r="D663" s="109">
        <v>0.3271</v>
      </c>
      <c r="E663" s="32">
        <f>IF(Recherche!$E$3='Base poids'!A663,1,0)</f>
        <v>0</v>
      </c>
      <c r="F663" s="32">
        <f>IF(E663=0,0,SUM($E$2:E663))</f>
        <v>0</v>
      </c>
    </row>
    <row r="664" spans="1:6" hidden="1" x14ac:dyDescent="0.25">
      <c r="A664" s="118" t="s">
        <v>327</v>
      </c>
      <c r="B664" s="104" t="s">
        <v>37</v>
      </c>
      <c r="C664" s="104" t="s">
        <v>724</v>
      </c>
      <c r="D664" s="109">
        <v>0.1885</v>
      </c>
      <c r="E664" s="32">
        <f>IF(Recherche!$E$3='Base poids'!A664,1,0)</f>
        <v>0</v>
      </c>
      <c r="F664" s="32">
        <f>IF(E664=0,0,SUM($E$2:E664))</f>
        <v>0</v>
      </c>
    </row>
    <row r="665" spans="1:6" hidden="1" x14ac:dyDescent="0.25">
      <c r="A665" s="118" t="s">
        <v>327</v>
      </c>
      <c r="B665" s="110" t="s">
        <v>39</v>
      </c>
      <c r="C665" s="104" t="s">
        <v>770</v>
      </c>
      <c r="D665" s="109">
        <v>0.15590000000000001</v>
      </c>
      <c r="E665" s="32">
        <f>IF(Recherche!$E$3='Base poids'!A665,1,0)</f>
        <v>0</v>
      </c>
      <c r="F665" s="32">
        <f>IF(E665=0,0,SUM($E$2:E665))</f>
        <v>0</v>
      </c>
    </row>
    <row r="666" spans="1:6" hidden="1" x14ac:dyDescent="0.25">
      <c r="A666" s="118" t="s">
        <v>327</v>
      </c>
      <c r="B666" s="110" t="s">
        <v>17</v>
      </c>
      <c r="C666" s="104" t="s">
        <v>3350</v>
      </c>
      <c r="D666" s="109">
        <v>0.1447</v>
      </c>
      <c r="E666" s="32">
        <f>IF(Recherche!$E$3='Base poids'!A666,1,0)</f>
        <v>0</v>
      </c>
      <c r="F666" s="32">
        <f>IF(E666=0,0,SUM($E$2:E666))</f>
        <v>0</v>
      </c>
    </row>
    <row r="667" spans="1:6" hidden="1" x14ac:dyDescent="0.25">
      <c r="A667" s="118" t="s">
        <v>327</v>
      </c>
      <c r="B667" s="110" t="s">
        <v>29</v>
      </c>
      <c r="C667" s="104" t="s">
        <v>5766</v>
      </c>
      <c r="D667" s="109">
        <v>9.6199999999999994E-2</v>
      </c>
      <c r="E667" s="32">
        <f>IF(Recherche!$E$3='Base poids'!A667,1,0)</f>
        <v>0</v>
      </c>
      <c r="F667" s="32">
        <f>IF(E667=0,0,SUM($E$2:E667))</f>
        <v>0</v>
      </c>
    </row>
    <row r="668" spans="1:6" hidden="1" x14ac:dyDescent="0.25">
      <c r="A668" s="118" t="s">
        <v>327</v>
      </c>
      <c r="B668" s="110" t="s">
        <v>43</v>
      </c>
      <c r="C668" s="104" t="s">
        <v>771</v>
      </c>
      <c r="D668" s="109">
        <v>8.7599999999999997E-2</v>
      </c>
      <c r="E668" s="32">
        <f>IF(Recherche!$E$3='Base poids'!A668,1,0)</f>
        <v>0</v>
      </c>
      <c r="F668" s="32">
        <f>IF(E668=0,0,SUM($E$2:E668))</f>
        <v>0</v>
      </c>
    </row>
    <row r="669" spans="1:6" hidden="1" x14ac:dyDescent="0.25">
      <c r="A669" s="118" t="s">
        <v>137</v>
      </c>
      <c r="B669" s="104" t="s">
        <v>37</v>
      </c>
      <c r="C669" s="104" t="s">
        <v>724</v>
      </c>
      <c r="D669" s="109">
        <v>0.314</v>
      </c>
      <c r="E669" s="32">
        <f>IF(Recherche!$E$3='Base poids'!A669,1,0)</f>
        <v>0</v>
      </c>
      <c r="F669" s="32">
        <f>IF(E669=0,0,SUM($E$2:E669))</f>
        <v>0</v>
      </c>
    </row>
    <row r="670" spans="1:6" hidden="1" x14ac:dyDescent="0.25">
      <c r="A670" s="118" t="s">
        <v>137</v>
      </c>
      <c r="B670" s="110" t="s">
        <v>39</v>
      </c>
      <c r="C670" s="104" t="s">
        <v>775</v>
      </c>
      <c r="D670" s="109">
        <v>0.2515</v>
      </c>
      <c r="E670" s="32">
        <f>IF(Recherche!$E$3='Base poids'!A670,1,0)</f>
        <v>0</v>
      </c>
      <c r="F670" s="32">
        <f>IF(E670=0,0,SUM($E$2:E670))</f>
        <v>0</v>
      </c>
    </row>
    <row r="671" spans="1:6" hidden="1" x14ac:dyDescent="0.25">
      <c r="A671" s="118" t="s">
        <v>137</v>
      </c>
      <c r="B671" s="110" t="s">
        <v>31</v>
      </c>
      <c r="C671" s="104" t="s">
        <v>4072</v>
      </c>
      <c r="D671" s="109">
        <v>0.21360000000000001</v>
      </c>
      <c r="E671" s="32">
        <f>IF(Recherche!$E$3='Base poids'!A671,1,0)</f>
        <v>0</v>
      </c>
      <c r="F671" s="32">
        <f>IF(E671=0,0,SUM($E$2:E671))</f>
        <v>0</v>
      </c>
    </row>
    <row r="672" spans="1:6" hidden="1" x14ac:dyDescent="0.25">
      <c r="A672" s="118" t="s">
        <v>137</v>
      </c>
      <c r="B672" s="110" t="s">
        <v>43</v>
      </c>
      <c r="C672" s="104" t="s">
        <v>774</v>
      </c>
      <c r="D672" s="109">
        <v>0.16600000000000001</v>
      </c>
      <c r="E672" s="32">
        <f>IF(Recherche!$E$3='Base poids'!A672,1,0)</f>
        <v>0</v>
      </c>
      <c r="F672" s="32">
        <f>IF(E672=0,0,SUM($E$2:E672))</f>
        <v>0</v>
      </c>
    </row>
    <row r="673" spans="1:6" hidden="1" x14ac:dyDescent="0.25">
      <c r="A673" s="118" t="s">
        <v>137</v>
      </c>
      <c r="B673" s="110" t="s">
        <v>29</v>
      </c>
      <c r="C673" s="104" t="s">
        <v>5766</v>
      </c>
      <c r="D673" s="109">
        <v>5.5E-2</v>
      </c>
      <c r="E673" s="32">
        <f>IF(Recherche!$E$3='Base poids'!A673,1,0)</f>
        <v>0</v>
      </c>
      <c r="F673" s="32">
        <f>IF(E673=0,0,SUM($E$2:E673))</f>
        <v>0</v>
      </c>
    </row>
    <row r="674" spans="1:6" hidden="1" x14ac:dyDescent="0.25">
      <c r="A674" s="118" t="s">
        <v>139</v>
      </c>
      <c r="B674" s="104" t="s">
        <v>37</v>
      </c>
      <c r="C674" s="104" t="s">
        <v>726</v>
      </c>
      <c r="D674" s="109">
        <v>0.34449999999999997</v>
      </c>
      <c r="E674" s="32">
        <f>IF(Recherche!$E$3='Base poids'!A674,1,0)</f>
        <v>0</v>
      </c>
      <c r="F674" s="32">
        <f>IF(E674=0,0,SUM($E$2:E674))</f>
        <v>0</v>
      </c>
    </row>
    <row r="675" spans="1:6" hidden="1" x14ac:dyDescent="0.25">
      <c r="A675" s="118" t="s">
        <v>139</v>
      </c>
      <c r="B675" s="110" t="s">
        <v>31</v>
      </c>
      <c r="C675" s="104" t="s">
        <v>4072</v>
      </c>
      <c r="D675" s="109">
        <v>0.29880000000000001</v>
      </c>
      <c r="E675" s="32">
        <f>IF(Recherche!$E$3='Base poids'!A675,1,0)</f>
        <v>0</v>
      </c>
      <c r="F675" s="32">
        <f>IF(E675=0,0,SUM($E$2:E675))</f>
        <v>0</v>
      </c>
    </row>
    <row r="676" spans="1:6" hidden="1" x14ac:dyDescent="0.25">
      <c r="A676" s="118" t="s">
        <v>139</v>
      </c>
      <c r="B676" s="110" t="s">
        <v>43</v>
      </c>
      <c r="C676" s="104" t="s">
        <v>778</v>
      </c>
      <c r="D676" s="109">
        <v>0.23019999999999999</v>
      </c>
      <c r="E676" s="32">
        <f>IF(Recherche!$E$3='Base poids'!A676,1,0)</f>
        <v>0</v>
      </c>
      <c r="F676" s="32">
        <f>IF(E676=0,0,SUM($E$2:E676))</f>
        <v>0</v>
      </c>
    </row>
    <row r="677" spans="1:6" hidden="1" x14ac:dyDescent="0.25">
      <c r="A677" s="118" t="s">
        <v>139</v>
      </c>
      <c r="B677" s="110" t="s">
        <v>29</v>
      </c>
      <c r="C677" s="104" t="s">
        <v>5745</v>
      </c>
      <c r="D677" s="109">
        <v>0.1265</v>
      </c>
      <c r="E677" s="32">
        <f>IF(Recherche!$E$3='Base poids'!A677,1,0)</f>
        <v>0</v>
      </c>
      <c r="F677" s="32">
        <f>IF(E677=0,0,SUM($E$2:E677))</f>
        <v>0</v>
      </c>
    </row>
    <row r="678" spans="1:6" hidden="1" x14ac:dyDescent="0.25">
      <c r="A678" s="118" t="s">
        <v>329</v>
      </c>
      <c r="B678" s="104" t="s">
        <v>37</v>
      </c>
      <c r="C678" s="104" t="s">
        <v>728</v>
      </c>
      <c r="D678" s="109">
        <v>0.33239999999999997</v>
      </c>
      <c r="E678" s="32">
        <f>IF(Recherche!$E$3='Base poids'!A678,1,0)</f>
        <v>0</v>
      </c>
      <c r="F678" s="32">
        <f>IF(E678=0,0,SUM($E$2:E678))</f>
        <v>0</v>
      </c>
    </row>
    <row r="679" spans="1:6" hidden="1" x14ac:dyDescent="0.25">
      <c r="A679" s="118" t="s">
        <v>329</v>
      </c>
      <c r="B679" s="110" t="s">
        <v>31</v>
      </c>
      <c r="C679" s="104" t="s">
        <v>4076</v>
      </c>
      <c r="D679" s="109">
        <v>0.26569999999999999</v>
      </c>
      <c r="E679" s="32">
        <f>IF(Recherche!$E$3='Base poids'!A679,1,0)</f>
        <v>0</v>
      </c>
      <c r="F679" s="32">
        <f>IF(E679=0,0,SUM($E$2:E679))</f>
        <v>0</v>
      </c>
    </row>
    <row r="680" spans="1:6" hidden="1" x14ac:dyDescent="0.25">
      <c r="A680" s="118" t="s">
        <v>329</v>
      </c>
      <c r="B680" s="110" t="s">
        <v>43</v>
      </c>
      <c r="C680" s="104" t="s">
        <v>774</v>
      </c>
      <c r="D680" s="109">
        <v>0.16919999999999999</v>
      </c>
      <c r="E680" s="32">
        <f>IF(Recherche!$E$3='Base poids'!A680,1,0)</f>
        <v>0</v>
      </c>
      <c r="F680" s="32">
        <f>IF(E680=0,0,SUM($E$2:E680))</f>
        <v>0</v>
      </c>
    </row>
    <row r="681" spans="1:6" hidden="1" x14ac:dyDescent="0.25">
      <c r="A681" s="118" t="s">
        <v>329</v>
      </c>
      <c r="B681" s="110" t="s">
        <v>39</v>
      </c>
      <c r="C681" s="104" t="s">
        <v>792</v>
      </c>
      <c r="D681" s="109">
        <v>0.1646</v>
      </c>
      <c r="E681" s="32">
        <f>IF(Recherche!$E$3='Base poids'!A681,1,0)</f>
        <v>0</v>
      </c>
      <c r="F681" s="32">
        <f>IF(E681=0,0,SUM($E$2:E681))</f>
        <v>0</v>
      </c>
    </row>
    <row r="682" spans="1:6" hidden="1" x14ac:dyDescent="0.25">
      <c r="A682" s="118" t="s">
        <v>329</v>
      </c>
      <c r="B682" s="110" t="s">
        <v>29</v>
      </c>
      <c r="C682" s="104" t="s">
        <v>5688</v>
      </c>
      <c r="D682" s="109">
        <v>6.8000000000000005E-2</v>
      </c>
      <c r="E682" s="32">
        <f>IF(Recherche!$E$3='Base poids'!A682,1,0)</f>
        <v>0</v>
      </c>
      <c r="F682" s="32">
        <f>IF(E682=0,0,SUM($E$2:E682))</f>
        <v>0</v>
      </c>
    </row>
    <row r="683" spans="1:6" hidden="1" x14ac:dyDescent="0.25">
      <c r="A683" s="118" t="s">
        <v>392</v>
      </c>
      <c r="B683" s="104" t="s">
        <v>45</v>
      </c>
      <c r="C683" s="104" t="s">
        <v>45</v>
      </c>
      <c r="D683" s="109">
        <v>1</v>
      </c>
      <c r="E683" s="32">
        <f>IF(Recherche!$E$3='Base poids'!A683,1,0)</f>
        <v>0</v>
      </c>
      <c r="F683" s="32">
        <f>IF(E683=0,0,SUM($E$2:E683))</f>
        <v>0</v>
      </c>
    </row>
    <row r="684" spans="1:6" hidden="1" x14ac:dyDescent="0.25">
      <c r="A684" s="118" t="s">
        <v>394</v>
      </c>
      <c r="B684" s="110" t="s">
        <v>17</v>
      </c>
      <c r="C684" s="104" t="s">
        <v>3350</v>
      </c>
      <c r="D684" s="109">
        <v>0.41189999999999999</v>
      </c>
      <c r="E684" s="32">
        <f>IF(Recherche!$E$3='Base poids'!A684,1,0)</f>
        <v>0</v>
      </c>
      <c r="F684" s="32">
        <f>IF(E684=0,0,SUM($E$2:E684))</f>
        <v>0</v>
      </c>
    </row>
    <row r="685" spans="1:6" hidden="1" x14ac:dyDescent="0.25">
      <c r="A685" s="118" t="s">
        <v>394</v>
      </c>
      <c r="B685" s="110" t="s">
        <v>31</v>
      </c>
      <c r="C685" s="104" t="s">
        <v>4071</v>
      </c>
      <c r="D685" s="109">
        <v>0.23699999999999999</v>
      </c>
      <c r="E685" s="32">
        <f>IF(Recherche!$E$3='Base poids'!A685,1,0)</f>
        <v>0</v>
      </c>
      <c r="F685" s="32">
        <f>IF(E685=0,0,SUM($E$2:E685))</f>
        <v>0</v>
      </c>
    </row>
    <row r="686" spans="1:6" hidden="1" x14ac:dyDescent="0.25">
      <c r="A686" s="118" t="s">
        <v>394</v>
      </c>
      <c r="B686" s="104" t="s">
        <v>37</v>
      </c>
      <c r="C686" s="104" t="s">
        <v>733</v>
      </c>
      <c r="D686" s="109">
        <v>0.17660000000000001</v>
      </c>
      <c r="E686" s="32">
        <f>IF(Recherche!$E$3='Base poids'!A686,1,0)</f>
        <v>0</v>
      </c>
      <c r="F686" s="32">
        <f>IF(E686=0,0,SUM($E$2:E686))</f>
        <v>0</v>
      </c>
    </row>
    <row r="687" spans="1:6" hidden="1" x14ac:dyDescent="0.25">
      <c r="A687" s="118" t="s">
        <v>394</v>
      </c>
      <c r="B687" s="110" t="s">
        <v>43</v>
      </c>
      <c r="C687" s="104" t="s">
        <v>773</v>
      </c>
      <c r="D687" s="109">
        <v>0.16689999999999999</v>
      </c>
      <c r="E687" s="32">
        <f>IF(Recherche!$E$3='Base poids'!A687,1,0)</f>
        <v>0</v>
      </c>
      <c r="F687" s="32">
        <f>IF(E687=0,0,SUM($E$2:E687))</f>
        <v>0</v>
      </c>
    </row>
    <row r="688" spans="1:6" hidden="1" x14ac:dyDescent="0.25">
      <c r="A688" s="118" t="s">
        <v>394</v>
      </c>
      <c r="B688" s="110" t="s">
        <v>29</v>
      </c>
      <c r="C688" s="104" t="s">
        <v>5695</v>
      </c>
      <c r="D688" s="109">
        <v>7.6E-3</v>
      </c>
      <c r="E688" s="32">
        <f>IF(Recherche!$E$3='Base poids'!A688,1,0)</f>
        <v>0</v>
      </c>
      <c r="F688" s="32">
        <f>IF(E688=0,0,SUM($E$2:E688))</f>
        <v>0</v>
      </c>
    </row>
    <row r="689" spans="1:6" hidden="1" x14ac:dyDescent="0.25">
      <c r="A689" s="118" t="s">
        <v>141</v>
      </c>
      <c r="B689" s="104" t="s">
        <v>37</v>
      </c>
      <c r="C689" s="104" t="s">
        <v>725</v>
      </c>
      <c r="D689" s="109">
        <v>0.41660000000000003</v>
      </c>
      <c r="E689" s="32">
        <f>IF(Recherche!$E$3='Base poids'!A689,1,0)</f>
        <v>0</v>
      </c>
      <c r="F689" s="32">
        <f>IF(E689=0,0,SUM($E$2:E689))</f>
        <v>0</v>
      </c>
    </row>
    <row r="690" spans="1:6" hidden="1" x14ac:dyDescent="0.25">
      <c r="A690" s="118" t="s">
        <v>141</v>
      </c>
      <c r="B690" s="110" t="s">
        <v>43</v>
      </c>
      <c r="C690" s="104" t="s">
        <v>782</v>
      </c>
      <c r="D690" s="109">
        <v>0.28139999999999998</v>
      </c>
      <c r="E690" s="32">
        <f>IF(Recherche!$E$3='Base poids'!A690,1,0)</f>
        <v>0</v>
      </c>
      <c r="F690" s="32">
        <f>IF(E690=0,0,SUM($E$2:E690))</f>
        <v>0</v>
      </c>
    </row>
    <row r="691" spans="1:6" hidden="1" x14ac:dyDescent="0.25">
      <c r="A691" s="118" t="s">
        <v>141</v>
      </c>
      <c r="B691" s="110" t="s">
        <v>31</v>
      </c>
      <c r="C691" s="104" t="s">
        <v>4073</v>
      </c>
      <c r="D691" s="109">
        <v>0.23849999999999999</v>
      </c>
      <c r="E691" s="32">
        <f>IF(Recherche!$E$3='Base poids'!A691,1,0)</f>
        <v>0</v>
      </c>
      <c r="F691" s="32">
        <f>IF(E691=0,0,SUM($E$2:E691))</f>
        <v>0</v>
      </c>
    </row>
    <row r="692" spans="1:6" hidden="1" x14ac:dyDescent="0.25">
      <c r="A692" s="118" t="s">
        <v>141</v>
      </c>
      <c r="B692" s="110" t="s">
        <v>29</v>
      </c>
      <c r="C692" s="104" t="s">
        <v>5789</v>
      </c>
      <c r="D692" s="109">
        <v>6.3600000000000004E-2</v>
      </c>
      <c r="E692" s="32">
        <f>IF(Recherche!$E$3='Base poids'!A692,1,0)</f>
        <v>0</v>
      </c>
      <c r="F692" s="32">
        <f>IF(E692=0,0,SUM($E$2:E692))</f>
        <v>0</v>
      </c>
    </row>
    <row r="693" spans="1:6" hidden="1" x14ac:dyDescent="0.25">
      <c r="A693" s="118" t="s">
        <v>520</v>
      </c>
      <c r="B693" s="110" t="s">
        <v>29</v>
      </c>
      <c r="C693" s="104" t="s">
        <v>5745</v>
      </c>
      <c r="D693" s="109">
        <v>0.27800000000000002</v>
      </c>
      <c r="E693" s="32">
        <f>IF(Recherche!$E$3='Base poids'!A693,1,0)</f>
        <v>0</v>
      </c>
      <c r="F693" s="32">
        <f>IF(E693=0,0,SUM($E$2:E693))</f>
        <v>0</v>
      </c>
    </row>
    <row r="694" spans="1:6" hidden="1" x14ac:dyDescent="0.25">
      <c r="A694" s="118" t="s">
        <v>520</v>
      </c>
      <c r="B694" s="104" t="s">
        <v>37</v>
      </c>
      <c r="C694" s="104" t="s">
        <v>726</v>
      </c>
      <c r="D694" s="109">
        <v>0.2737</v>
      </c>
      <c r="E694" s="32">
        <f>IF(Recherche!$E$3='Base poids'!A694,1,0)</f>
        <v>0</v>
      </c>
      <c r="F694" s="32">
        <f>IF(E694=0,0,SUM($E$2:E694))</f>
        <v>0</v>
      </c>
    </row>
    <row r="695" spans="1:6" hidden="1" x14ac:dyDescent="0.25">
      <c r="A695" s="118" t="s">
        <v>520</v>
      </c>
      <c r="B695" s="110" t="s">
        <v>31</v>
      </c>
      <c r="C695" s="104" t="s">
        <v>4074</v>
      </c>
      <c r="D695" s="109">
        <v>0.193</v>
      </c>
      <c r="E695" s="32">
        <f>IF(Recherche!$E$3='Base poids'!A695,1,0)</f>
        <v>0</v>
      </c>
      <c r="F695" s="32">
        <f>IF(E695=0,0,SUM($E$2:E695))</f>
        <v>0</v>
      </c>
    </row>
    <row r="696" spans="1:6" hidden="1" x14ac:dyDescent="0.25">
      <c r="A696" s="118" t="s">
        <v>520</v>
      </c>
      <c r="B696" s="110" t="s">
        <v>39</v>
      </c>
      <c r="C696" s="104" t="s">
        <v>777</v>
      </c>
      <c r="D696" s="109">
        <v>0.1363</v>
      </c>
      <c r="E696" s="32">
        <f>IF(Recherche!$E$3='Base poids'!A696,1,0)</f>
        <v>0</v>
      </c>
      <c r="F696" s="32">
        <f>IF(E696=0,0,SUM($E$2:E696))</f>
        <v>0</v>
      </c>
    </row>
    <row r="697" spans="1:6" hidden="1" x14ac:dyDescent="0.25">
      <c r="A697" s="118" t="s">
        <v>520</v>
      </c>
      <c r="B697" s="110" t="s">
        <v>43</v>
      </c>
      <c r="C697" s="104" t="s">
        <v>776</v>
      </c>
      <c r="D697" s="109">
        <v>0.11899999999999999</v>
      </c>
      <c r="E697" s="32">
        <f>IF(Recherche!$E$3='Base poids'!A697,1,0)</f>
        <v>0</v>
      </c>
      <c r="F697" s="32">
        <f>IF(E697=0,0,SUM($E$2:E697))</f>
        <v>0</v>
      </c>
    </row>
    <row r="698" spans="1:6" hidden="1" x14ac:dyDescent="0.25">
      <c r="A698" s="118" t="s">
        <v>522</v>
      </c>
      <c r="B698" s="110" t="s">
        <v>31</v>
      </c>
      <c r="C698" s="104" t="s">
        <v>4074</v>
      </c>
      <c r="D698" s="109">
        <v>0.4224</v>
      </c>
      <c r="E698" s="32">
        <f>IF(Recherche!$E$3='Base poids'!A698,1,0)</f>
        <v>0</v>
      </c>
      <c r="F698" s="32">
        <f>IF(E698=0,0,SUM($E$2:E698))</f>
        <v>0</v>
      </c>
    </row>
    <row r="699" spans="1:6" hidden="1" x14ac:dyDescent="0.25">
      <c r="A699" s="118" t="s">
        <v>522</v>
      </c>
      <c r="B699" s="110" t="s">
        <v>43</v>
      </c>
      <c r="C699" s="104" t="s">
        <v>776</v>
      </c>
      <c r="D699" s="109">
        <v>0.24260000000000001</v>
      </c>
      <c r="E699" s="32">
        <f>IF(Recherche!$E$3='Base poids'!A699,1,0)</f>
        <v>0</v>
      </c>
      <c r="F699" s="32">
        <f>IF(E699=0,0,SUM($E$2:E699))</f>
        <v>0</v>
      </c>
    </row>
    <row r="700" spans="1:6" hidden="1" x14ac:dyDescent="0.25">
      <c r="A700" s="118" t="s">
        <v>522</v>
      </c>
      <c r="B700" s="110" t="s">
        <v>29</v>
      </c>
      <c r="C700" s="104" t="s">
        <v>5745</v>
      </c>
      <c r="D700" s="109">
        <v>0.2044</v>
      </c>
      <c r="E700" s="32">
        <f>IF(Recherche!$E$3='Base poids'!A700,1,0)</f>
        <v>0</v>
      </c>
      <c r="F700" s="32">
        <f>IF(E700=0,0,SUM($E$2:E700))</f>
        <v>0</v>
      </c>
    </row>
    <row r="701" spans="1:6" hidden="1" x14ac:dyDescent="0.25">
      <c r="A701" s="118" t="s">
        <v>522</v>
      </c>
      <c r="B701" s="104" t="s">
        <v>37</v>
      </c>
      <c r="C701" s="104" t="s">
        <v>726</v>
      </c>
      <c r="D701" s="109">
        <v>0.13070000000000001</v>
      </c>
      <c r="E701" s="32">
        <f>IF(Recherche!$E$3='Base poids'!A701,1,0)</f>
        <v>0</v>
      </c>
      <c r="F701" s="32">
        <f>IF(E701=0,0,SUM($E$2:E701))</f>
        <v>0</v>
      </c>
    </row>
    <row r="702" spans="1:6" hidden="1" x14ac:dyDescent="0.25">
      <c r="A702" s="118" t="s">
        <v>524</v>
      </c>
      <c r="B702" s="110" t="s">
        <v>31</v>
      </c>
      <c r="C702" s="104" t="s">
        <v>4074</v>
      </c>
      <c r="D702" s="109">
        <v>0.29120000000000001</v>
      </c>
      <c r="E702" s="32">
        <f>IF(Recherche!$E$3='Base poids'!A702,1,0)</f>
        <v>0</v>
      </c>
      <c r="F702" s="32">
        <f>IF(E702=0,0,SUM($E$2:E702))</f>
        <v>0</v>
      </c>
    </row>
    <row r="703" spans="1:6" hidden="1" x14ac:dyDescent="0.25">
      <c r="A703" s="118" t="s">
        <v>524</v>
      </c>
      <c r="B703" s="104" t="s">
        <v>37</v>
      </c>
      <c r="C703" s="104" t="s">
        <v>726</v>
      </c>
      <c r="D703" s="109">
        <v>0.28070000000000001</v>
      </c>
      <c r="E703" s="32">
        <f>IF(Recherche!$E$3='Base poids'!A703,1,0)</f>
        <v>0</v>
      </c>
      <c r="F703" s="32">
        <f>IF(E703=0,0,SUM($E$2:E703))</f>
        <v>0</v>
      </c>
    </row>
    <row r="704" spans="1:6" hidden="1" x14ac:dyDescent="0.25">
      <c r="A704" s="118" t="s">
        <v>524</v>
      </c>
      <c r="B704" s="110" t="s">
        <v>43</v>
      </c>
      <c r="C704" s="104" t="s">
        <v>776</v>
      </c>
      <c r="D704" s="109">
        <v>0.19289999999999999</v>
      </c>
      <c r="E704" s="32">
        <f>IF(Recherche!$E$3='Base poids'!A704,1,0)</f>
        <v>0</v>
      </c>
      <c r="F704" s="32">
        <f>IF(E704=0,0,SUM($E$2:E704))</f>
        <v>0</v>
      </c>
    </row>
    <row r="705" spans="1:6" hidden="1" x14ac:dyDescent="0.25">
      <c r="A705" s="118" t="s">
        <v>524</v>
      </c>
      <c r="B705" s="110" t="s">
        <v>39</v>
      </c>
      <c r="C705" s="104" t="s">
        <v>777</v>
      </c>
      <c r="D705" s="109">
        <v>0.14419999999999999</v>
      </c>
      <c r="E705" s="32">
        <f>IF(Recherche!$E$3='Base poids'!A705,1,0)</f>
        <v>0</v>
      </c>
      <c r="F705" s="32">
        <f>IF(E705=0,0,SUM($E$2:E705))</f>
        <v>0</v>
      </c>
    </row>
    <row r="706" spans="1:6" hidden="1" x14ac:dyDescent="0.25">
      <c r="A706" s="118" t="s">
        <v>524</v>
      </c>
      <c r="B706" s="110" t="s">
        <v>29</v>
      </c>
      <c r="C706" s="104" t="s">
        <v>5745</v>
      </c>
      <c r="D706" s="109">
        <v>9.0999999999999998E-2</v>
      </c>
      <c r="E706" s="32">
        <f>IF(Recherche!$E$3='Base poids'!A706,1,0)</f>
        <v>0</v>
      </c>
      <c r="F706" s="32">
        <f>IF(E706=0,0,SUM($E$2:E706))</f>
        <v>0</v>
      </c>
    </row>
    <row r="707" spans="1:6" hidden="1" x14ac:dyDescent="0.25">
      <c r="A707" s="118" t="s">
        <v>216</v>
      </c>
      <c r="B707" s="110" t="s">
        <v>31</v>
      </c>
      <c r="C707" s="104" t="s">
        <v>4072</v>
      </c>
      <c r="D707" s="109">
        <v>0.44180000000000003</v>
      </c>
      <c r="E707" s="32">
        <f>IF(Recherche!$E$3='Base poids'!A707,1,0)</f>
        <v>0</v>
      </c>
      <c r="F707" s="32">
        <f>IF(E707=0,0,SUM($E$2:E707))</f>
        <v>0</v>
      </c>
    </row>
    <row r="708" spans="1:6" hidden="1" x14ac:dyDescent="0.25">
      <c r="A708" s="118" t="s">
        <v>216</v>
      </c>
      <c r="B708" s="104" t="s">
        <v>37</v>
      </c>
      <c r="C708" s="104" t="s">
        <v>724</v>
      </c>
      <c r="D708" s="109">
        <v>0.32540000000000002</v>
      </c>
      <c r="E708" s="32">
        <f>IF(Recherche!$E$3='Base poids'!A708,1,0)</f>
        <v>0</v>
      </c>
      <c r="F708" s="32">
        <f>IF(E708=0,0,SUM($E$2:E708))</f>
        <v>0</v>
      </c>
    </row>
    <row r="709" spans="1:6" hidden="1" x14ac:dyDescent="0.25">
      <c r="A709" s="118" t="s">
        <v>216</v>
      </c>
      <c r="B709" s="110" t="s">
        <v>43</v>
      </c>
      <c r="C709" s="104" t="s">
        <v>781</v>
      </c>
      <c r="D709" s="109">
        <v>0.1164</v>
      </c>
      <c r="E709" s="32">
        <f>IF(Recherche!$E$3='Base poids'!A709,1,0)</f>
        <v>0</v>
      </c>
      <c r="F709" s="32">
        <f>IF(E709=0,0,SUM($E$2:E709))</f>
        <v>0</v>
      </c>
    </row>
    <row r="710" spans="1:6" hidden="1" x14ac:dyDescent="0.25">
      <c r="A710" s="118" t="s">
        <v>216</v>
      </c>
      <c r="B710" s="110" t="s">
        <v>29</v>
      </c>
      <c r="C710" s="104" t="s">
        <v>5658</v>
      </c>
      <c r="D710" s="109">
        <v>0.1164</v>
      </c>
      <c r="E710" s="32">
        <f>IF(Recherche!$E$3='Base poids'!A710,1,0)</f>
        <v>0</v>
      </c>
      <c r="F710" s="32">
        <f>IF(E710=0,0,SUM($E$2:E710))</f>
        <v>0</v>
      </c>
    </row>
    <row r="711" spans="1:6" hidden="1" x14ac:dyDescent="0.25">
      <c r="A711" s="118" t="s">
        <v>526</v>
      </c>
      <c r="B711" s="104" t="s">
        <v>37</v>
      </c>
      <c r="C711" s="104" t="s">
        <v>726</v>
      </c>
      <c r="D711" s="109">
        <v>0.42799999999999999</v>
      </c>
      <c r="E711" s="32">
        <f>IF(Recherche!$E$3='Base poids'!A711,1,0)</f>
        <v>0</v>
      </c>
      <c r="F711" s="32">
        <f>IF(E711=0,0,SUM($E$2:E711))</f>
        <v>0</v>
      </c>
    </row>
    <row r="712" spans="1:6" hidden="1" x14ac:dyDescent="0.25">
      <c r="A712" s="118" t="s">
        <v>526</v>
      </c>
      <c r="B712" s="110" t="s">
        <v>31</v>
      </c>
      <c r="C712" s="104" t="s">
        <v>4074</v>
      </c>
      <c r="D712" s="109">
        <v>0.32050000000000001</v>
      </c>
      <c r="E712" s="32">
        <f>IF(Recherche!$E$3='Base poids'!A712,1,0)</f>
        <v>0</v>
      </c>
      <c r="F712" s="32">
        <f>IF(E712=0,0,SUM($E$2:E712))</f>
        <v>0</v>
      </c>
    </row>
    <row r="713" spans="1:6" hidden="1" x14ac:dyDescent="0.25">
      <c r="A713" s="118" t="s">
        <v>526</v>
      </c>
      <c r="B713" s="110" t="s">
        <v>39</v>
      </c>
      <c r="C713" s="104" t="s">
        <v>777</v>
      </c>
      <c r="D713" s="109">
        <v>0.13869999999999999</v>
      </c>
      <c r="E713" s="32">
        <f>IF(Recherche!$E$3='Base poids'!A713,1,0)</f>
        <v>0</v>
      </c>
      <c r="F713" s="32">
        <f>IF(E713=0,0,SUM($E$2:E713))</f>
        <v>0</v>
      </c>
    </row>
    <row r="714" spans="1:6" hidden="1" x14ac:dyDescent="0.25">
      <c r="A714" s="118" t="s">
        <v>526</v>
      </c>
      <c r="B714" s="110" t="s">
        <v>29</v>
      </c>
      <c r="C714" s="104" t="s">
        <v>5745</v>
      </c>
      <c r="D714" s="109">
        <v>0.1128</v>
      </c>
      <c r="E714" s="32">
        <f>IF(Recherche!$E$3='Base poids'!A714,1,0)</f>
        <v>0</v>
      </c>
      <c r="F714" s="32">
        <f>IF(E714=0,0,SUM($E$2:E714))</f>
        <v>0</v>
      </c>
    </row>
    <row r="715" spans="1:6" hidden="1" x14ac:dyDescent="0.25">
      <c r="A715" s="118" t="s">
        <v>528</v>
      </c>
      <c r="B715" s="104" t="s">
        <v>37</v>
      </c>
      <c r="C715" s="104" t="s">
        <v>726</v>
      </c>
      <c r="D715" s="109">
        <v>0.3276</v>
      </c>
      <c r="E715" s="32">
        <f>IF(Recherche!$E$3='Base poids'!A715,1,0)</f>
        <v>0</v>
      </c>
      <c r="F715" s="32">
        <f>IF(E715=0,0,SUM($E$2:E715))</f>
        <v>0</v>
      </c>
    </row>
    <row r="716" spans="1:6" hidden="1" x14ac:dyDescent="0.25">
      <c r="A716" s="118" t="s">
        <v>528</v>
      </c>
      <c r="B716" s="110" t="s">
        <v>31</v>
      </c>
      <c r="C716" s="104" t="s">
        <v>4074</v>
      </c>
      <c r="D716" s="109">
        <v>0.31480000000000002</v>
      </c>
      <c r="E716" s="32">
        <f>IF(Recherche!$E$3='Base poids'!A716,1,0)</f>
        <v>0</v>
      </c>
      <c r="F716" s="32">
        <f>IF(E716=0,0,SUM($E$2:E716))</f>
        <v>0</v>
      </c>
    </row>
    <row r="717" spans="1:6" hidden="1" x14ac:dyDescent="0.25">
      <c r="A717" s="118" t="s">
        <v>528</v>
      </c>
      <c r="B717" s="110" t="s">
        <v>43</v>
      </c>
      <c r="C717" s="104" t="s">
        <v>776</v>
      </c>
      <c r="D717" s="109">
        <v>0.18129999999999999</v>
      </c>
      <c r="E717" s="32">
        <f>IF(Recherche!$E$3='Base poids'!A717,1,0)</f>
        <v>0</v>
      </c>
      <c r="F717" s="32">
        <f>IF(E717=0,0,SUM($E$2:E717))</f>
        <v>0</v>
      </c>
    </row>
    <row r="718" spans="1:6" hidden="1" x14ac:dyDescent="0.25">
      <c r="A718" s="118" t="s">
        <v>528</v>
      </c>
      <c r="B718" s="110" t="s">
        <v>29</v>
      </c>
      <c r="C718" s="104" t="s">
        <v>5745</v>
      </c>
      <c r="D718" s="109">
        <v>0.1762</v>
      </c>
      <c r="E718" s="32">
        <f>IF(Recherche!$E$3='Base poids'!A718,1,0)</f>
        <v>0</v>
      </c>
      <c r="F718" s="32">
        <f>IF(E718=0,0,SUM($E$2:E718))</f>
        <v>0</v>
      </c>
    </row>
    <row r="719" spans="1:6" hidden="1" x14ac:dyDescent="0.25">
      <c r="A719" s="118" t="s">
        <v>218</v>
      </c>
      <c r="B719" s="104" t="s">
        <v>37</v>
      </c>
      <c r="C719" s="104" t="s">
        <v>734</v>
      </c>
      <c r="D719" s="109">
        <v>0.4017</v>
      </c>
      <c r="E719" s="32">
        <f>IF(Recherche!$E$3='Base poids'!A719,1,0)</f>
        <v>0</v>
      </c>
      <c r="F719" s="32">
        <f>IF(E719=0,0,SUM($E$2:E719))</f>
        <v>0</v>
      </c>
    </row>
    <row r="720" spans="1:6" hidden="1" x14ac:dyDescent="0.25">
      <c r="A720" s="118" t="s">
        <v>218</v>
      </c>
      <c r="B720" s="110" t="s">
        <v>31</v>
      </c>
      <c r="C720" s="104" t="s">
        <v>4084</v>
      </c>
      <c r="D720" s="109">
        <v>0.27350000000000002</v>
      </c>
      <c r="E720" s="32">
        <f>IF(Recherche!$E$3='Base poids'!A720,1,0)</f>
        <v>0</v>
      </c>
      <c r="F720" s="32">
        <f>IF(E720=0,0,SUM($E$2:E720))</f>
        <v>0</v>
      </c>
    </row>
    <row r="721" spans="1:6" hidden="1" x14ac:dyDescent="0.25">
      <c r="A721" s="118" t="s">
        <v>218</v>
      </c>
      <c r="B721" s="110" t="s">
        <v>29</v>
      </c>
      <c r="C721" s="104" t="s">
        <v>5695</v>
      </c>
      <c r="D721" s="109">
        <v>0.1709</v>
      </c>
      <c r="E721" s="32">
        <f>IF(Recherche!$E$3='Base poids'!A721,1,0)</f>
        <v>0</v>
      </c>
      <c r="F721" s="32">
        <f>IF(E721=0,0,SUM($E$2:E721))</f>
        <v>0</v>
      </c>
    </row>
    <row r="722" spans="1:6" hidden="1" x14ac:dyDescent="0.25">
      <c r="A722" s="118" t="s">
        <v>218</v>
      </c>
      <c r="B722" s="110" t="s">
        <v>43</v>
      </c>
      <c r="C722" s="104" t="s">
        <v>774</v>
      </c>
      <c r="D722" s="109">
        <v>0.15379999999999999</v>
      </c>
      <c r="E722" s="32">
        <f>IF(Recherche!$E$3='Base poids'!A722,1,0)</f>
        <v>0</v>
      </c>
      <c r="F722" s="32">
        <f>IF(E722=0,0,SUM($E$2:E722))</f>
        <v>0</v>
      </c>
    </row>
    <row r="723" spans="1:6" hidden="1" x14ac:dyDescent="0.25">
      <c r="A723" s="118" t="s">
        <v>143</v>
      </c>
      <c r="B723" s="110" t="s">
        <v>39</v>
      </c>
      <c r="C723" s="104" t="s">
        <v>775</v>
      </c>
      <c r="D723" s="109">
        <v>0.35010000000000002</v>
      </c>
      <c r="E723" s="32">
        <f>IF(Recherche!$E$3='Base poids'!A723,1,0)</f>
        <v>0</v>
      </c>
      <c r="F723" s="32">
        <f>IF(E723=0,0,SUM($E$2:E723))</f>
        <v>0</v>
      </c>
    </row>
    <row r="724" spans="1:6" hidden="1" x14ac:dyDescent="0.25">
      <c r="A724" s="118" t="s">
        <v>143</v>
      </c>
      <c r="B724" s="104" t="s">
        <v>37</v>
      </c>
      <c r="C724" s="104" t="s">
        <v>724</v>
      </c>
      <c r="D724" s="109">
        <v>0.23719999999999999</v>
      </c>
      <c r="E724" s="32">
        <f>IF(Recherche!$E$3='Base poids'!A724,1,0)</f>
        <v>0</v>
      </c>
      <c r="F724" s="32">
        <f>IF(E724=0,0,SUM($E$2:E724))</f>
        <v>0</v>
      </c>
    </row>
    <row r="725" spans="1:6" hidden="1" x14ac:dyDescent="0.25">
      <c r="A725" s="118" t="s">
        <v>143</v>
      </c>
      <c r="B725" s="110" t="s">
        <v>31</v>
      </c>
      <c r="C725" s="104" t="s">
        <v>4072</v>
      </c>
      <c r="D725" s="109">
        <v>0.1893</v>
      </c>
      <c r="E725" s="32">
        <f>IF(Recherche!$E$3='Base poids'!A725,1,0)</f>
        <v>0</v>
      </c>
      <c r="F725" s="32">
        <f>IF(E725=0,0,SUM($E$2:E725))</f>
        <v>0</v>
      </c>
    </row>
    <row r="726" spans="1:6" hidden="1" x14ac:dyDescent="0.25">
      <c r="A726" s="118" t="s">
        <v>143</v>
      </c>
      <c r="B726" s="110" t="s">
        <v>43</v>
      </c>
      <c r="C726" s="104" t="s">
        <v>774</v>
      </c>
      <c r="D726" s="109">
        <v>0.13020000000000001</v>
      </c>
      <c r="E726" s="32">
        <f>IF(Recherche!$E$3='Base poids'!A726,1,0)</f>
        <v>0</v>
      </c>
      <c r="F726" s="32">
        <f>IF(E726=0,0,SUM($E$2:E726))</f>
        <v>0</v>
      </c>
    </row>
    <row r="727" spans="1:6" hidden="1" x14ac:dyDescent="0.25">
      <c r="A727" s="118" t="s">
        <v>143</v>
      </c>
      <c r="B727" s="110" t="s">
        <v>29</v>
      </c>
      <c r="C727" s="104" t="s">
        <v>5766</v>
      </c>
      <c r="D727" s="109">
        <v>9.3200000000000005E-2</v>
      </c>
      <c r="E727" s="32">
        <f>IF(Recherche!$E$3='Base poids'!A727,1,0)</f>
        <v>0</v>
      </c>
      <c r="F727" s="32">
        <f>IF(E727=0,0,SUM($E$2:E727))</f>
        <v>0</v>
      </c>
    </row>
    <row r="728" spans="1:6" hidden="1" x14ac:dyDescent="0.25">
      <c r="A728" s="118" t="s">
        <v>419</v>
      </c>
      <c r="B728" s="104" t="s">
        <v>13</v>
      </c>
      <c r="C728" s="104" t="s">
        <v>13</v>
      </c>
      <c r="D728" s="111">
        <v>0.60309999999999997</v>
      </c>
      <c r="E728" s="32">
        <f>IF(Recherche!$E$3='Base poids'!A728,1,0)</f>
        <v>0</v>
      </c>
      <c r="F728" s="32">
        <f>IF(E728=0,0,SUM($E$2:E728))</f>
        <v>0</v>
      </c>
    </row>
    <row r="729" spans="1:6" hidden="1" x14ac:dyDescent="0.25">
      <c r="A729" s="118" t="s">
        <v>419</v>
      </c>
      <c r="B729" s="104" t="s">
        <v>6</v>
      </c>
      <c r="C729" s="104" t="s">
        <v>6</v>
      </c>
      <c r="D729" s="111">
        <v>0.39689999999999998</v>
      </c>
      <c r="E729" s="32">
        <f>IF(Recherche!$E$3='Base poids'!A729,1,0)</f>
        <v>0</v>
      </c>
      <c r="F729" s="32">
        <f>IF(E729=0,0,SUM($E$2:E729))</f>
        <v>0</v>
      </c>
    </row>
    <row r="730" spans="1:6" hidden="1" x14ac:dyDescent="0.25">
      <c r="A730" s="118" t="s">
        <v>144</v>
      </c>
      <c r="B730" s="110" t="s">
        <v>31</v>
      </c>
      <c r="C730" s="104" t="s">
        <v>4075</v>
      </c>
      <c r="D730" s="109">
        <v>0.33529999999999999</v>
      </c>
      <c r="E730" s="32">
        <f>IF(Recherche!$E$3='Base poids'!A730,1,0)</f>
        <v>0</v>
      </c>
      <c r="F730" s="32">
        <f>IF(E730=0,0,SUM($E$2:E730))</f>
        <v>0</v>
      </c>
    </row>
    <row r="731" spans="1:6" hidden="1" x14ac:dyDescent="0.25">
      <c r="A731" s="118" t="s">
        <v>144</v>
      </c>
      <c r="B731" s="110" t="s">
        <v>43</v>
      </c>
      <c r="C731" s="104" t="s">
        <v>778</v>
      </c>
      <c r="D731" s="109">
        <v>0.27479999999999999</v>
      </c>
      <c r="E731" s="32">
        <f>IF(Recherche!$E$3='Base poids'!A731,1,0)</f>
        <v>0</v>
      </c>
      <c r="F731" s="32">
        <f>IF(E731=0,0,SUM($E$2:E731))</f>
        <v>0</v>
      </c>
    </row>
    <row r="732" spans="1:6" hidden="1" x14ac:dyDescent="0.25">
      <c r="A732" s="118" t="s">
        <v>144</v>
      </c>
      <c r="B732" s="104" t="s">
        <v>37</v>
      </c>
      <c r="C732" s="104" t="s">
        <v>727</v>
      </c>
      <c r="D732" s="109">
        <v>0.25509999999999999</v>
      </c>
      <c r="E732" s="32">
        <f>IF(Recherche!$E$3='Base poids'!A732,1,0)</f>
        <v>0</v>
      </c>
      <c r="F732" s="32">
        <f>IF(E732=0,0,SUM($E$2:E732))</f>
        <v>0</v>
      </c>
    </row>
    <row r="733" spans="1:6" hidden="1" x14ac:dyDescent="0.25">
      <c r="A733" s="118" t="s">
        <v>144</v>
      </c>
      <c r="B733" s="110" t="s">
        <v>39</v>
      </c>
      <c r="C733" s="104" t="s">
        <v>779</v>
      </c>
      <c r="D733" s="109">
        <v>0.1348</v>
      </c>
      <c r="E733" s="32">
        <f>IF(Recherche!$E$3='Base poids'!A733,1,0)</f>
        <v>0</v>
      </c>
      <c r="F733" s="32">
        <f>IF(E733=0,0,SUM($E$2:E733))</f>
        <v>0</v>
      </c>
    </row>
    <row r="734" spans="1:6" hidden="1" x14ac:dyDescent="0.25">
      <c r="A734" s="118" t="s">
        <v>220</v>
      </c>
      <c r="B734" s="104" t="s">
        <v>37</v>
      </c>
      <c r="C734" s="104" t="s">
        <v>724</v>
      </c>
      <c r="D734" s="109">
        <v>0.38390000000000002</v>
      </c>
      <c r="E734" s="32">
        <f>IF(Recherche!$E$3='Base poids'!A734,1,0)</f>
        <v>0</v>
      </c>
      <c r="F734" s="32">
        <f>IF(E734=0,0,SUM($E$2:E734))</f>
        <v>0</v>
      </c>
    </row>
    <row r="735" spans="1:6" hidden="1" x14ac:dyDescent="0.25">
      <c r="A735" s="118" t="s">
        <v>220</v>
      </c>
      <c r="B735" s="110" t="s">
        <v>43</v>
      </c>
      <c r="C735" s="104" t="s">
        <v>774</v>
      </c>
      <c r="D735" s="109">
        <v>0.21279999999999999</v>
      </c>
      <c r="E735" s="32">
        <f>IF(Recherche!$E$3='Base poids'!A735,1,0)</f>
        <v>0</v>
      </c>
      <c r="F735" s="32">
        <f>IF(E735=0,0,SUM($E$2:E735))</f>
        <v>0</v>
      </c>
    </row>
    <row r="736" spans="1:6" hidden="1" x14ac:dyDescent="0.25">
      <c r="A736" s="118" t="s">
        <v>220</v>
      </c>
      <c r="B736" s="110" t="s">
        <v>31</v>
      </c>
      <c r="C736" s="104" t="s">
        <v>4072</v>
      </c>
      <c r="D736" s="109">
        <v>0.17510000000000001</v>
      </c>
      <c r="E736" s="32">
        <f>IF(Recherche!$E$3='Base poids'!A736,1,0)</f>
        <v>0</v>
      </c>
      <c r="F736" s="32">
        <f>IF(E736=0,0,SUM($E$2:E736))</f>
        <v>0</v>
      </c>
    </row>
    <row r="737" spans="1:6" hidden="1" x14ac:dyDescent="0.25">
      <c r="A737" s="118" t="s">
        <v>220</v>
      </c>
      <c r="B737" s="110" t="s">
        <v>39</v>
      </c>
      <c r="C737" s="104" t="s">
        <v>769</v>
      </c>
      <c r="D737" s="109">
        <v>0.12740000000000001</v>
      </c>
      <c r="E737" s="32">
        <f>IF(Recherche!$E$3='Base poids'!A737,1,0)</f>
        <v>0</v>
      </c>
      <c r="F737" s="32">
        <f>IF(E737=0,0,SUM($E$2:E737))</f>
        <v>0</v>
      </c>
    </row>
    <row r="738" spans="1:6" hidden="1" x14ac:dyDescent="0.25">
      <c r="A738" s="118" t="s">
        <v>220</v>
      </c>
      <c r="B738" s="110" t="s">
        <v>29</v>
      </c>
      <c r="C738" s="104" t="s">
        <v>5766</v>
      </c>
      <c r="D738" s="109">
        <v>0.1008</v>
      </c>
      <c r="E738" s="32">
        <f>IF(Recherche!$E$3='Base poids'!A738,1,0)</f>
        <v>0</v>
      </c>
      <c r="F738" s="32">
        <f>IF(E738=0,0,SUM($E$2:E738))</f>
        <v>0</v>
      </c>
    </row>
    <row r="739" spans="1:6" hidden="1" x14ac:dyDescent="0.25">
      <c r="A739" s="118" t="s">
        <v>530</v>
      </c>
      <c r="B739" s="110" t="s">
        <v>31</v>
      </c>
      <c r="C739" s="104" t="s">
        <v>4074</v>
      </c>
      <c r="D739" s="109">
        <v>0.31559999999999999</v>
      </c>
      <c r="E739" s="32">
        <f>IF(Recherche!$E$3='Base poids'!A739,1,0)</f>
        <v>0</v>
      </c>
      <c r="F739" s="32">
        <f>IF(E739=0,0,SUM($E$2:E739))</f>
        <v>0</v>
      </c>
    </row>
    <row r="740" spans="1:6" hidden="1" x14ac:dyDescent="0.25">
      <c r="A740" s="118" t="s">
        <v>530</v>
      </c>
      <c r="B740" s="104" t="s">
        <v>37</v>
      </c>
      <c r="C740" s="104" t="s">
        <v>726</v>
      </c>
      <c r="D740" s="109">
        <v>0.27579999999999999</v>
      </c>
      <c r="E740" s="32">
        <f>IF(Recherche!$E$3='Base poids'!A740,1,0)</f>
        <v>0</v>
      </c>
      <c r="F740" s="32">
        <f>IF(E740=0,0,SUM($E$2:E740))</f>
        <v>0</v>
      </c>
    </row>
    <row r="741" spans="1:6" hidden="1" x14ac:dyDescent="0.25">
      <c r="A741" s="118" t="s">
        <v>530</v>
      </c>
      <c r="B741" s="110" t="s">
        <v>43</v>
      </c>
      <c r="C741" s="104" t="s">
        <v>776</v>
      </c>
      <c r="D741" s="109">
        <v>0.26440000000000002</v>
      </c>
      <c r="E741" s="32">
        <f>IF(Recherche!$E$3='Base poids'!A741,1,0)</f>
        <v>0</v>
      </c>
      <c r="F741" s="32">
        <f>IF(E741=0,0,SUM($E$2:E741))</f>
        <v>0</v>
      </c>
    </row>
    <row r="742" spans="1:6" hidden="1" x14ac:dyDescent="0.25">
      <c r="A742" s="118" t="s">
        <v>530</v>
      </c>
      <c r="B742" s="110" t="s">
        <v>29</v>
      </c>
      <c r="C742" s="104" t="s">
        <v>5745</v>
      </c>
      <c r="D742" s="109">
        <v>0.14419999999999999</v>
      </c>
      <c r="E742" s="32">
        <f>IF(Recherche!$E$3='Base poids'!A742,1,0)</f>
        <v>0</v>
      </c>
      <c r="F742" s="32">
        <f>IF(E742=0,0,SUM($E$2:E742))</f>
        <v>0</v>
      </c>
    </row>
    <row r="743" spans="1:6" hidden="1" x14ac:dyDescent="0.25">
      <c r="A743" s="118" t="s">
        <v>146</v>
      </c>
      <c r="B743" s="104" t="s">
        <v>37</v>
      </c>
      <c r="C743" s="104" t="s">
        <v>729</v>
      </c>
      <c r="D743" s="109">
        <v>0.314</v>
      </c>
      <c r="E743" s="32">
        <f>IF(Recherche!$E$3='Base poids'!A743,1,0)</f>
        <v>0</v>
      </c>
      <c r="F743" s="32">
        <f>IF(E743=0,0,SUM($E$2:E743))</f>
        <v>0</v>
      </c>
    </row>
    <row r="744" spans="1:6" hidden="1" x14ac:dyDescent="0.25">
      <c r="A744" s="118" t="s">
        <v>146</v>
      </c>
      <c r="B744" s="110" t="s">
        <v>43</v>
      </c>
      <c r="C744" s="104" t="s">
        <v>781</v>
      </c>
      <c r="D744" s="109">
        <v>0.30659999999999998</v>
      </c>
      <c r="E744" s="32">
        <f>IF(Recherche!$E$3='Base poids'!A744,1,0)</f>
        <v>0</v>
      </c>
      <c r="F744" s="32">
        <f>IF(E744=0,0,SUM($E$2:E744))</f>
        <v>0</v>
      </c>
    </row>
    <row r="745" spans="1:6" hidden="1" x14ac:dyDescent="0.25">
      <c r="A745" s="118" t="s">
        <v>146</v>
      </c>
      <c r="B745" s="110" t="s">
        <v>31</v>
      </c>
      <c r="C745" s="104" t="s">
        <v>4077</v>
      </c>
      <c r="D745" s="109">
        <v>0.26150000000000001</v>
      </c>
      <c r="E745" s="32">
        <f>IF(Recherche!$E$3='Base poids'!A745,1,0)</f>
        <v>0</v>
      </c>
      <c r="F745" s="32">
        <f>IF(E745=0,0,SUM($E$2:E745))</f>
        <v>0</v>
      </c>
    </row>
    <row r="746" spans="1:6" hidden="1" x14ac:dyDescent="0.25">
      <c r="A746" s="118" t="s">
        <v>146</v>
      </c>
      <c r="B746" s="110" t="s">
        <v>39</v>
      </c>
      <c r="C746" s="112" t="s">
        <v>800</v>
      </c>
      <c r="D746" s="109">
        <v>9.1200000000000003E-2</v>
      </c>
      <c r="E746" s="32">
        <f>IF(Recherche!$E$3='Base poids'!A746,1,0)</f>
        <v>0</v>
      </c>
      <c r="F746" s="32">
        <f>IF(E746=0,0,SUM($E$2:E746))</f>
        <v>0</v>
      </c>
    </row>
    <row r="747" spans="1:6" hidden="1" x14ac:dyDescent="0.25">
      <c r="A747" s="118" t="s">
        <v>146</v>
      </c>
      <c r="B747" s="110" t="s">
        <v>29</v>
      </c>
      <c r="C747" s="104" t="s">
        <v>5810</v>
      </c>
      <c r="D747" s="109">
        <v>2.6700000000000002E-2</v>
      </c>
      <c r="E747" s="32">
        <f>IF(Recherche!$E$3='Base poids'!A747,1,0)</f>
        <v>0</v>
      </c>
      <c r="F747" s="32">
        <f>IF(E747=0,0,SUM($E$2:E747))</f>
        <v>0</v>
      </c>
    </row>
    <row r="748" spans="1:6" hidden="1" x14ac:dyDescent="0.25">
      <c r="A748" s="118" t="s">
        <v>147</v>
      </c>
      <c r="B748" s="104" t="s">
        <v>37</v>
      </c>
      <c r="C748" s="104" t="s">
        <v>724</v>
      </c>
      <c r="D748" s="109">
        <v>0.35020000000000001</v>
      </c>
      <c r="E748" s="32">
        <f>IF(Recherche!$E$3='Base poids'!A748,1,0)</f>
        <v>0</v>
      </c>
      <c r="F748" s="32">
        <f>IF(E748=0,0,SUM($E$2:E748))</f>
        <v>0</v>
      </c>
    </row>
    <row r="749" spans="1:6" hidden="1" x14ac:dyDescent="0.25">
      <c r="A749" s="118" t="s">
        <v>147</v>
      </c>
      <c r="B749" s="110" t="s">
        <v>43</v>
      </c>
      <c r="C749" s="104" t="s">
        <v>774</v>
      </c>
      <c r="D749" s="109">
        <v>0.23910000000000001</v>
      </c>
      <c r="E749" s="32">
        <f>IF(Recherche!$E$3='Base poids'!A749,1,0)</f>
        <v>0</v>
      </c>
      <c r="F749" s="32">
        <f>IF(E749=0,0,SUM($E$2:E749))</f>
        <v>0</v>
      </c>
    </row>
    <row r="750" spans="1:6" hidden="1" x14ac:dyDescent="0.25">
      <c r="A750" s="118" t="s">
        <v>147</v>
      </c>
      <c r="B750" s="110" t="s">
        <v>39</v>
      </c>
      <c r="C750" s="104" t="s">
        <v>775</v>
      </c>
      <c r="D750" s="109">
        <v>0.10639999999999999</v>
      </c>
      <c r="E750" s="32">
        <f>IF(Recherche!$E$3='Base poids'!A750,1,0)</f>
        <v>0</v>
      </c>
      <c r="F750" s="32">
        <f>IF(E750=0,0,SUM($E$2:E750))</f>
        <v>0</v>
      </c>
    </row>
    <row r="751" spans="1:6" hidden="1" x14ac:dyDescent="0.25">
      <c r="A751" s="118" t="s">
        <v>147</v>
      </c>
      <c r="B751" s="110" t="s">
        <v>31</v>
      </c>
      <c r="C751" s="104" t="s">
        <v>4077</v>
      </c>
      <c r="D751" s="109">
        <v>0.1062</v>
      </c>
      <c r="E751" s="32">
        <f>IF(Recherche!$E$3='Base poids'!A751,1,0)</f>
        <v>0</v>
      </c>
      <c r="F751" s="32">
        <f>IF(E751=0,0,SUM($E$2:E751))</f>
        <v>0</v>
      </c>
    </row>
    <row r="752" spans="1:6" hidden="1" x14ac:dyDescent="0.25">
      <c r="A752" s="118" t="s">
        <v>147</v>
      </c>
      <c r="B752" s="110" t="s">
        <v>29</v>
      </c>
      <c r="C752" s="104" t="s">
        <v>5810</v>
      </c>
      <c r="D752" s="109">
        <v>0.1032</v>
      </c>
      <c r="E752" s="32">
        <f>IF(Recherche!$E$3='Base poids'!A752,1,0)</f>
        <v>0</v>
      </c>
      <c r="F752" s="32">
        <f>IF(E752=0,0,SUM($E$2:E752))</f>
        <v>0</v>
      </c>
    </row>
    <row r="753" spans="1:6" hidden="1" x14ac:dyDescent="0.25">
      <c r="A753" s="118" t="s">
        <v>147</v>
      </c>
      <c r="B753" s="110" t="s">
        <v>25</v>
      </c>
      <c r="C753" s="104" t="s">
        <v>797</v>
      </c>
      <c r="D753" s="109">
        <v>9.4899999999999998E-2</v>
      </c>
      <c r="E753" s="32">
        <f>IF(Recherche!$E$3='Base poids'!A753,1,0)</f>
        <v>0</v>
      </c>
      <c r="F753" s="32">
        <f>IF(E753=0,0,SUM($E$2:E753))</f>
        <v>0</v>
      </c>
    </row>
    <row r="754" spans="1:6" hidden="1" x14ac:dyDescent="0.25">
      <c r="A754" s="118" t="s">
        <v>222</v>
      </c>
      <c r="B754" s="104" t="s">
        <v>37</v>
      </c>
      <c r="C754" s="104" t="s">
        <v>724</v>
      </c>
      <c r="D754" s="109">
        <v>0.28999999999999998</v>
      </c>
      <c r="E754" s="32">
        <f>IF(Recherche!$E$3='Base poids'!A754,1,0)</f>
        <v>0</v>
      </c>
      <c r="F754" s="32">
        <f>IF(E754=0,0,SUM($E$2:E754))</f>
        <v>0</v>
      </c>
    </row>
    <row r="755" spans="1:6" hidden="1" x14ac:dyDescent="0.25">
      <c r="A755" s="118" t="s">
        <v>222</v>
      </c>
      <c r="B755" s="110" t="s">
        <v>31</v>
      </c>
      <c r="C755" s="104" t="s">
        <v>4082</v>
      </c>
      <c r="D755" s="109">
        <v>0.2424</v>
      </c>
      <c r="E755" s="32">
        <f>IF(Recherche!$E$3='Base poids'!A755,1,0)</f>
        <v>0</v>
      </c>
      <c r="F755" s="32">
        <f>IF(E755=0,0,SUM($E$2:E755))</f>
        <v>0</v>
      </c>
    </row>
    <row r="756" spans="1:6" hidden="1" x14ac:dyDescent="0.25">
      <c r="A756" s="118" t="s">
        <v>222</v>
      </c>
      <c r="B756" s="110" t="s">
        <v>39</v>
      </c>
      <c r="C756" s="104" t="s">
        <v>780</v>
      </c>
      <c r="D756" s="109">
        <v>0.216</v>
      </c>
      <c r="E756" s="32">
        <f>IF(Recherche!$E$3='Base poids'!A756,1,0)</f>
        <v>0</v>
      </c>
      <c r="F756" s="32">
        <f>IF(E756=0,0,SUM($E$2:E756))</f>
        <v>0</v>
      </c>
    </row>
    <row r="757" spans="1:6" hidden="1" x14ac:dyDescent="0.25">
      <c r="A757" s="118" t="s">
        <v>222</v>
      </c>
      <c r="B757" s="110" t="s">
        <v>17</v>
      </c>
      <c r="C757" s="104" t="s">
        <v>3350</v>
      </c>
      <c r="D757" s="109">
        <v>0.16370000000000001</v>
      </c>
      <c r="E757" s="32">
        <f>IF(Recherche!$E$3='Base poids'!A757,1,0)</f>
        <v>0</v>
      </c>
      <c r="F757" s="32">
        <f>IF(E757=0,0,SUM($E$2:E757))</f>
        <v>0</v>
      </c>
    </row>
    <row r="758" spans="1:6" hidden="1" x14ac:dyDescent="0.25">
      <c r="A758" s="118" t="s">
        <v>222</v>
      </c>
      <c r="B758" s="110" t="s">
        <v>29</v>
      </c>
      <c r="C758" s="104" t="s">
        <v>5658</v>
      </c>
      <c r="D758" s="109">
        <v>8.7999999999999995E-2</v>
      </c>
      <c r="E758" s="32">
        <f>IF(Recherche!$E$3='Base poids'!A758,1,0)</f>
        <v>0</v>
      </c>
      <c r="F758" s="32">
        <f>IF(E758=0,0,SUM($E$2:E758))</f>
        <v>0</v>
      </c>
    </row>
    <row r="759" spans="1:6" hidden="1" x14ac:dyDescent="0.25">
      <c r="A759" s="118" t="s">
        <v>331</v>
      </c>
      <c r="B759" s="104" t="s">
        <v>37</v>
      </c>
      <c r="C759" s="104" t="s">
        <v>730</v>
      </c>
      <c r="D759" s="109">
        <v>0.28289999999999998</v>
      </c>
      <c r="E759" s="32">
        <f>IF(Recherche!$E$3='Base poids'!A759,1,0)</f>
        <v>0</v>
      </c>
      <c r="F759" s="32">
        <f>IF(E759=0,0,SUM($E$2:E759))</f>
        <v>0</v>
      </c>
    </row>
    <row r="760" spans="1:6" hidden="1" x14ac:dyDescent="0.25">
      <c r="A760" s="118" t="s">
        <v>331</v>
      </c>
      <c r="B760" s="110" t="s">
        <v>43</v>
      </c>
      <c r="C760" s="104" t="s">
        <v>774</v>
      </c>
      <c r="D760" s="109">
        <v>0.21390000000000001</v>
      </c>
      <c r="E760" s="32">
        <f>IF(Recherche!$E$3='Base poids'!A760,1,0)</f>
        <v>0</v>
      </c>
      <c r="F760" s="32">
        <f>IF(E760=0,0,SUM($E$2:E760))</f>
        <v>0</v>
      </c>
    </row>
    <row r="761" spans="1:6" hidden="1" x14ac:dyDescent="0.25">
      <c r="A761" s="118" t="s">
        <v>331</v>
      </c>
      <c r="B761" s="110" t="s">
        <v>31</v>
      </c>
      <c r="C761" s="104" t="s">
        <v>4078</v>
      </c>
      <c r="D761" s="109">
        <v>0.2011</v>
      </c>
      <c r="E761" s="32">
        <f>IF(Recherche!$E$3='Base poids'!A761,1,0)</f>
        <v>0</v>
      </c>
      <c r="F761" s="32">
        <f>IF(E761=0,0,SUM($E$2:E761))</f>
        <v>0</v>
      </c>
    </row>
    <row r="762" spans="1:6" hidden="1" x14ac:dyDescent="0.25">
      <c r="A762" s="118" t="s">
        <v>331</v>
      </c>
      <c r="B762" s="110" t="s">
        <v>29</v>
      </c>
      <c r="C762" s="104" t="s">
        <v>5651</v>
      </c>
      <c r="D762" s="109">
        <v>0.17299999999999999</v>
      </c>
      <c r="E762" s="32">
        <f>IF(Recherche!$E$3='Base poids'!A762,1,0)</f>
        <v>0</v>
      </c>
      <c r="F762" s="32">
        <f>IF(E762=0,0,SUM($E$2:E762))</f>
        <v>0</v>
      </c>
    </row>
    <row r="763" spans="1:6" hidden="1" x14ac:dyDescent="0.25">
      <c r="A763" s="118" t="s">
        <v>331</v>
      </c>
      <c r="B763" s="110" t="s">
        <v>17</v>
      </c>
      <c r="C763" s="104" t="s">
        <v>3350</v>
      </c>
      <c r="D763" s="109">
        <v>0.12909999999999999</v>
      </c>
      <c r="E763" s="32">
        <f>IF(Recherche!$E$3='Base poids'!A763,1,0)</f>
        <v>0</v>
      </c>
      <c r="F763" s="32">
        <f>IF(E763=0,0,SUM($E$2:E763))</f>
        <v>0</v>
      </c>
    </row>
    <row r="764" spans="1:6" hidden="1" x14ac:dyDescent="0.25">
      <c r="A764" s="118" t="s">
        <v>333</v>
      </c>
      <c r="B764" s="104" t="s">
        <v>37</v>
      </c>
      <c r="C764" s="104" t="s">
        <v>731</v>
      </c>
      <c r="D764" s="109">
        <v>0.371</v>
      </c>
      <c r="E764" s="32">
        <f>IF(Recherche!$E$3='Base poids'!A764,1,0)</f>
        <v>0</v>
      </c>
      <c r="F764" s="32">
        <f>IF(E764=0,0,SUM($E$2:E764))</f>
        <v>0</v>
      </c>
    </row>
    <row r="765" spans="1:6" hidden="1" x14ac:dyDescent="0.25">
      <c r="A765" s="118" t="s">
        <v>333</v>
      </c>
      <c r="B765" s="110" t="s">
        <v>43</v>
      </c>
      <c r="C765" s="104" t="s">
        <v>774</v>
      </c>
      <c r="D765" s="109">
        <v>0.1474</v>
      </c>
      <c r="E765" s="32">
        <f>IF(Recherche!$E$3='Base poids'!A765,1,0)</f>
        <v>0</v>
      </c>
      <c r="F765" s="32">
        <f>IF(E765=0,0,SUM($E$2:E765))</f>
        <v>0</v>
      </c>
    </row>
    <row r="766" spans="1:6" hidden="1" x14ac:dyDescent="0.25">
      <c r="A766" s="118" t="s">
        <v>333</v>
      </c>
      <c r="B766" s="110" t="s">
        <v>31</v>
      </c>
      <c r="C766" s="104" t="s">
        <v>4080</v>
      </c>
      <c r="D766" s="109">
        <v>0.13489999999999999</v>
      </c>
      <c r="E766" s="32">
        <f>IF(Recherche!$E$3='Base poids'!A766,1,0)</f>
        <v>0</v>
      </c>
      <c r="F766" s="32">
        <f>IF(E766=0,0,SUM($E$2:E766))</f>
        <v>0</v>
      </c>
    </row>
    <row r="767" spans="1:6" hidden="1" x14ac:dyDescent="0.25">
      <c r="A767" s="118" t="s">
        <v>333</v>
      </c>
      <c r="B767" s="110" t="s">
        <v>29</v>
      </c>
      <c r="C767" s="104" t="s">
        <v>5803</v>
      </c>
      <c r="D767" s="109">
        <v>0.12770000000000001</v>
      </c>
      <c r="E767" s="32">
        <f>IF(Recherche!$E$3='Base poids'!A767,1,0)</f>
        <v>0</v>
      </c>
      <c r="F767" s="32">
        <f>IF(E767=0,0,SUM($E$2:E767))</f>
        <v>0</v>
      </c>
    </row>
    <row r="768" spans="1:6" hidden="1" x14ac:dyDescent="0.25">
      <c r="A768" s="118" t="s">
        <v>333</v>
      </c>
      <c r="B768" s="110" t="s">
        <v>25</v>
      </c>
      <c r="C768" s="112" t="s">
        <v>797</v>
      </c>
      <c r="D768" s="109">
        <v>0.11849999999999999</v>
      </c>
      <c r="E768" s="32">
        <f>IF(Recherche!$E$3='Base poids'!A768,1,0)</f>
        <v>0</v>
      </c>
      <c r="F768" s="32">
        <f>IF(E768=0,0,SUM($E$2:E768))</f>
        <v>0</v>
      </c>
    </row>
    <row r="769" spans="1:6" hidden="1" x14ac:dyDescent="0.25">
      <c r="A769" s="118" t="s">
        <v>333</v>
      </c>
      <c r="B769" s="110" t="s">
        <v>39</v>
      </c>
      <c r="C769" s="104" t="s">
        <v>775</v>
      </c>
      <c r="D769" s="109">
        <v>0.10059999999999999</v>
      </c>
      <c r="E769" s="32">
        <f>IF(Recherche!$E$3='Base poids'!A769,1,0)</f>
        <v>0</v>
      </c>
      <c r="F769" s="32">
        <f>IF(E769=0,0,SUM($E$2:E769))</f>
        <v>0</v>
      </c>
    </row>
    <row r="770" spans="1:6" hidden="1" x14ac:dyDescent="0.25">
      <c r="A770" s="118" t="s">
        <v>533</v>
      </c>
      <c r="B770" s="110" t="s">
        <v>31</v>
      </c>
      <c r="C770" s="104" t="s">
        <v>4074</v>
      </c>
      <c r="D770" s="109">
        <v>0.39350000000000002</v>
      </c>
      <c r="E770" s="32">
        <f>IF(Recherche!$E$3='Base poids'!A770,1,0)</f>
        <v>0</v>
      </c>
      <c r="F770" s="32">
        <f>IF(E770=0,0,SUM($E$2:E770))</f>
        <v>0</v>
      </c>
    </row>
    <row r="771" spans="1:6" hidden="1" x14ac:dyDescent="0.25">
      <c r="A771" s="118" t="s">
        <v>533</v>
      </c>
      <c r="B771" s="104" t="s">
        <v>37</v>
      </c>
      <c r="C771" s="104" t="s">
        <v>726</v>
      </c>
      <c r="D771" s="109">
        <v>0.1883</v>
      </c>
      <c r="E771" s="32">
        <f>IF(Recherche!$E$3='Base poids'!A771,1,0)</f>
        <v>0</v>
      </c>
      <c r="F771" s="32">
        <f>IF(E771=0,0,SUM($E$2:E771))</f>
        <v>0</v>
      </c>
    </row>
    <row r="772" spans="1:6" hidden="1" x14ac:dyDescent="0.25">
      <c r="A772" s="118" t="s">
        <v>533</v>
      </c>
      <c r="B772" s="110" t="s">
        <v>39</v>
      </c>
      <c r="C772" s="104" t="s">
        <v>777</v>
      </c>
      <c r="D772" s="109">
        <v>0.15179999999999999</v>
      </c>
      <c r="E772" s="32">
        <f>IF(Recherche!$E$3='Base poids'!A772,1,0)</f>
        <v>0</v>
      </c>
      <c r="F772" s="32">
        <f>IF(E772=0,0,SUM($E$2:E772))</f>
        <v>0</v>
      </c>
    </row>
    <row r="773" spans="1:6" hidden="1" x14ac:dyDescent="0.25">
      <c r="A773" s="118" t="s">
        <v>533</v>
      </c>
      <c r="B773" s="110" t="s">
        <v>29</v>
      </c>
      <c r="C773" s="104" t="s">
        <v>5745</v>
      </c>
      <c r="D773" s="109">
        <v>0.13800000000000001</v>
      </c>
      <c r="E773" s="32">
        <f>IF(Recherche!$E$3='Base poids'!A773,1,0)</f>
        <v>0</v>
      </c>
      <c r="F773" s="32">
        <f>IF(E773=0,0,SUM($E$2:E773))</f>
        <v>0</v>
      </c>
    </row>
    <row r="774" spans="1:6" hidden="1" x14ac:dyDescent="0.25">
      <c r="A774" s="118" t="s">
        <v>533</v>
      </c>
      <c r="B774" s="110" t="s">
        <v>43</v>
      </c>
      <c r="C774" s="104" t="s">
        <v>776</v>
      </c>
      <c r="D774" s="109">
        <v>0.12839999999999999</v>
      </c>
      <c r="E774" s="32">
        <f>IF(Recherche!$E$3='Base poids'!A774,1,0)</f>
        <v>0</v>
      </c>
      <c r="F774" s="32">
        <f>IF(E774=0,0,SUM($E$2:E774))</f>
        <v>0</v>
      </c>
    </row>
    <row r="775" spans="1:6" hidden="1" x14ac:dyDescent="0.25">
      <c r="A775" s="118" t="s">
        <v>396</v>
      </c>
      <c r="B775" s="110" t="s">
        <v>31</v>
      </c>
      <c r="C775" s="104" t="s">
        <v>4081</v>
      </c>
      <c r="D775" s="109">
        <v>0.33960000000000001</v>
      </c>
      <c r="E775" s="32">
        <f>IF(Recherche!$E$3='Base poids'!A775,1,0)</f>
        <v>0</v>
      </c>
      <c r="F775" s="32">
        <f>IF(E775=0,0,SUM($E$2:E775))</f>
        <v>0</v>
      </c>
    </row>
    <row r="776" spans="1:6" hidden="1" x14ac:dyDescent="0.25">
      <c r="A776" s="118" t="s">
        <v>396</v>
      </c>
      <c r="B776" s="110" t="s">
        <v>43</v>
      </c>
      <c r="C776" s="104" t="s">
        <v>771</v>
      </c>
      <c r="D776" s="109">
        <v>0.23580000000000001</v>
      </c>
      <c r="E776" s="32">
        <f>IF(Recherche!$E$3='Base poids'!A776,1,0)</f>
        <v>0</v>
      </c>
      <c r="F776" s="32">
        <f>IF(E776=0,0,SUM($E$2:E776))</f>
        <v>0</v>
      </c>
    </row>
    <row r="777" spans="1:6" hidden="1" x14ac:dyDescent="0.25">
      <c r="A777" s="118" t="s">
        <v>396</v>
      </c>
      <c r="B777" s="110" t="s">
        <v>39</v>
      </c>
      <c r="C777" s="104" t="s">
        <v>770</v>
      </c>
      <c r="D777" s="109">
        <v>0.16370000000000001</v>
      </c>
      <c r="E777" s="32">
        <f>IF(Recherche!$E$3='Base poids'!A777,1,0)</f>
        <v>0</v>
      </c>
      <c r="F777" s="32">
        <f>IF(E777=0,0,SUM($E$2:E777))</f>
        <v>0</v>
      </c>
    </row>
    <row r="778" spans="1:6" hidden="1" x14ac:dyDescent="0.25">
      <c r="A778" s="118" t="s">
        <v>396</v>
      </c>
      <c r="B778" s="104" t="s">
        <v>37</v>
      </c>
      <c r="C778" s="104" t="s">
        <v>725</v>
      </c>
      <c r="D778" s="109">
        <v>0.16089999999999999</v>
      </c>
      <c r="E778" s="32">
        <f>IF(Recherche!$E$3='Base poids'!A778,1,0)</f>
        <v>0</v>
      </c>
      <c r="F778" s="32">
        <f>IF(E778=0,0,SUM($E$2:E778))</f>
        <v>0</v>
      </c>
    </row>
    <row r="779" spans="1:6" hidden="1" x14ac:dyDescent="0.25">
      <c r="A779" s="118" t="s">
        <v>396</v>
      </c>
      <c r="B779" s="110" t="s">
        <v>29</v>
      </c>
      <c r="C779" s="104" t="s">
        <v>5789</v>
      </c>
      <c r="D779" s="109">
        <v>0.1</v>
      </c>
      <c r="E779" s="32">
        <f>IF(Recherche!$E$3='Base poids'!A779,1,0)</f>
        <v>0</v>
      </c>
      <c r="F779" s="32">
        <f>IF(E779=0,0,SUM($E$2:E779))</f>
        <v>0</v>
      </c>
    </row>
    <row r="780" spans="1:6" hidden="1" x14ac:dyDescent="0.25">
      <c r="A780" s="118" t="s">
        <v>535</v>
      </c>
      <c r="B780" s="110" t="s">
        <v>31</v>
      </c>
      <c r="C780" s="104" t="s">
        <v>4074</v>
      </c>
      <c r="D780" s="109">
        <v>0.36890000000000001</v>
      </c>
      <c r="E780" s="32">
        <f>IF(Recherche!$E$3='Base poids'!A780,1,0)</f>
        <v>0</v>
      </c>
      <c r="F780" s="32">
        <f>IF(E780=0,0,SUM($E$2:E780))</f>
        <v>0</v>
      </c>
    </row>
    <row r="781" spans="1:6" hidden="1" x14ac:dyDescent="0.25">
      <c r="A781" s="118" t="s">
        <v>535</v>
      </c>
      <c r="B781" s="104" t="s">
        <v>37</v>
      </c>
      <c r="C781" s="104" t="s">
        <v>726</v>
      </c>
      <c r="D781" s="109">
        <v>0.34420000000000001</v>
      </c>
      <c r="E781" s="32">
        <f>IF(Recherche!$E$3='Base poids'!A781,1,0)</f>
        <v>0</v>
      </c>
      <c r="F781" s="32">
        <f>IF(E781=0,0,SUM($E$2:E781))</f>
        <v>0</v>
      </c>
    </row>
    <row r="782" spans="1:6" hidden="1" x14ac:dyDescent="0.25">
      <c r="A782" s="118" t="s">
        <v>535</v>
      </c>
      <c r="B782" s="110" t="s">
        <v>43</v>
      </c>
      <c r="C782" s="104" t="s">
        <v>776</v>
      </c>
      <c r="D782" s="109">
        <v>0.16969999999999999</v>
      </c>
      <c r="E782" s="32">
        <f>IF(Recherche!$E$3='Base poids'!A782,1,0)</f>
        <v>0</v>
      </c>
      <c r="F782" s="32">
        <f>IF(E782=0,0,SUM($E$2:E782))</f>
        <v>0</v>
      </c>
    </row>
    <row r="783" spans="1:6" hidden="1" x14ac:dyDescent="0.25">
      <c r="A783" s="118" t="s">
        <v>535</v>
      </c>
      <c r="B783" s="110" t="s">
        <v>29</v>
      </c>
      <c r="C783" s="104" t="s">
        <v>5745</v>
      </c>
      <c r="D783" s="109">
        <v>0.1172</v>
      </c>
      <c r="E783" s="32">
        <f>IF(Recherche!$E$3='Base poids'!A783,1,0)</f>
        <v>0</v>
      </c>
      <c r="F783" s="32">
        <f>IF(E783=0,0,SUM($E$2:E783))</f>
        <v>0</v>
      </c>
    </row>
    <row r="784" spans="1:6" hidden="1" x14ac:dyDescent="0.25">
      <c r="A784" s="118" t="s">
        <v>224</v>
      </c>
      <c r="B784" s="104" t="s">
        <v>37</v>
      </c>
      <c r="C784" s="104" t="s">
        <v>729</v>
      </c>
      <c r="D784" s="109">
        <v>0.21429999999999999</v>
      </c>
      <c r="E784" s="32">
        <f>IF(Recherche!$E$3='Base poids'!A784,1,0)</f>
        <v>0</v>
      </c>
      <c r="F784" s="32">
        <f>IF(E784=0,0,SUM($E$2:E784))</f>
        <v>0</v>
      </c>
    </row>
    <row r="785" spans="1:6" hidden="1" x14ac:dyDescent="0.25">
      <c r="A785" s="118" t="s">
        <v>224</v>
      </c>
      <c r="B785" s="110" t="s">
        <v>17</v>
      </c>
      <c r="C785" s="104" t="s">
        <v>3350</v>
      </c>
      <c r="D785" s="109">
        <v>0.2114</v>
      </c>
      <c r="E785" s="32">
        <f>IF(Recherche!$E$3='Base poids'!A785,1,0)</f>
        <v>0</v>
      </c>
      <c r="F785" s="32">
        <f>IF(E785=0,0,SUM($E$2:E785))</f>
        <v>0</v>
      </c>
    </row>
    <row r="786" spans="1:6" hidden="1" x14ac:dyDescent="0.25">
      <c r="A786" s="118" t="s">
        <v>224</v>
      </c>
      <c r="B786" s="110" t="s">
        <v>29</v>
      </c>
      <c r="C786" s="104" t="s">
        <v>5810</v>
      </c>
      <c r="D786" s="109">
        <v>0.19900000000000001</v>
      </c>
      <c r="E786" s="32">
        <f>IF(Recherche!$E$3='Base poids'!A786,1,0)</f>
        <v>0</v>
      </c>
      <c r="F786" s="32">
        <f>IF(E786=0,0,SUM($E$2:E786))</f>
        <v>0</v>
      </c>
    </row>
    <row r="787" spans="1:6" hidden="1" x14ac:dyDescent="0.25">
      <c r="A787" s="118" t="s">
        <v>224</v>
      </c>
      <c r="B787" s="110" t="s">
        <v>31</v>
      </c>
      <c r="C787" s="104" t="s">
        <v>4077</v>
      </c>
      <c r="D787" s="109">
        <v>0.1971</v>
      </c>
      <c r="E787" s="32">
        <f>IF(Recherche!$E$3='Base poids'!A787,1,0)</f>
        <v>0</v>
      </c>
      <c r="F787" s="32">
        <f>IF(E787=0,0,SUM($E$2:E787))</f>
        <v>0</v>
      </c>
    </row>
    <row r="788" spans="1:6" hidden="1" x14ac:dyDescent="0.25">
      <c r="A788" s="118" t="s">
        <v>224</v>
      </c>
      <c r="B788" s="110" t="s">
        <v>43</v>
      </c>
      <c r="C788" s="104" t="s">
        <v>773</v>
      </c>
      <c r="D788" s="109">
        <v>0.17810000000000001</v>
      </c>
      <c r="E788" s="32">
        <f>IF(Recherche!$E$3='Base poids'!A788,1,0)</f>
        <v>0</v>
      </c>
      <c r="F788" s="32">
        <f>IF(E788=0,0,SUM($E$2:E788))</f>
        <v>0</v>
      </c>
    </row>
    <row r="789" spans="1:6" hidden="1" x14ac:dyDescent="0.25">
      <c r="A789" s="118" t="s">
        <v>149</v>
      </c>
      <c r="B789" s="110" t="s">
        <v>31</v>
      </c>
      <c r="C789" s="104" t="s">
        <v>4075</v>
      </c>
      <c r="D789" s="109">
        <v>0.2581</v>
      </c>
      <c r="E789" s="32">
        <f>IF(Recherche!$E$3='Base poids'!A789,1,0)</f>
        <v>0</v>
      </c>
      <c r="F789" s="32">
        <f>IF(E789=0,0,SUM($E$2:E789))</f>
        <v>0</v>
      </c>
    </row>
    <row r="790" spans="1:6" hidden="1" x14ac:dyDescent="0.25">
      <c r="A790" s="118" t="s">
        <v>149</v>
      </c>
      <c r="B790" s="104" t="s">
        <v>37</v>
      </c>
      <c r="C790" s="104" t="s">
        <v>724</v>
      </c>
      <c r="D790" s="109">
        <v>0.2472</v>
      </c>
      <c r="E790" s="32">
        <f>IF(Recherche!$E$3='Base poids'!A790,1,0)</f>
        <v>0</v>
      </c>
      <c r="F790" s="32">
        <f>IF(E790=0,0,SUM($E$2:E790))</f>
        <v>0</v>
      </c>
    </row>
    <row r="791" spans="1:6" hidden="1" x14ac:dyDescent="0.25">
      <c r="A791" s="118" t="s">
        <v>149</v>
      </c>
      <c r="B791" s="110" t="s">
        <v>43</v>
      </c>
      <c r="C791" s="104" t="s">
        <v>774</v>
      </c>
      <c r="D791" s="109">
        <v>0.1898</v>
      </c>
      <c r="E791" s="32">
        <f>IF(Recherche!$E$3='Base poids'!A791,1,0)</f>
        <v>0</v>
      </c>
      <c r="F791" s="32">
        <f>IF(E791=0,0,SUM($E$2:E791))</f>
        <v>0</v>
      </c>
    </row>
    <row r="792" spans="1:6" hidden="1" x14ac:dyDescent="0.25">
      <c r="A792" s="118" t="s">
        <v>149</v>
      </c>
      <c r="B792" s="110" t="s">
        <v>39</v>
      </c>
      <c r="C792" s="104" t="s">
        <v>775</v>
      </c>
      <c r="D792" s="109">
        <v>0.10780000000000001</v>
      </c>
      <c r="E792" s="32">
        <f>IF(Recherche!$E$3='Base poids'!A792,1,0)</f>
        <v>0</v>
      </c>
      <c r="F792" s="32">
        <f>IF(E792=0,0,SUM($E$2:E792))</f>
        <v>0</v>
      </c>
    </row>
    <row r="793" spans="1:6" hidden="1" x14ac:dyDescent="0.25">
      <c r="A793" s="118" t="s">
        <v>149</v>
      </c>
      <c r="B793" s="110" t="s">
        <v>29</v>
      </c>
      <c r="C793" s="104" t="s">
        <v>5766</v>
      </c>
      <c r="D793" s="109">
        <v>0.1053</v>
      </c>
      <c r="E793" s="32">
        <f>IF(Recherche!$E$3='Base poids'!A793,1,0)</f>
        <v>0</v>
      </c>
      <c r="F793" s="32">
        <f>IF(E793=0,0,SUM($E$2:E793))</f>
        <v>0</v>
      </c>
    </row>
    <row r="794" spans="1:6" hidden="1" x14ac:dyDescent="0.25">
      <c r="A794" s="118" t="s">
        <v>149</v>
      </c>
      <c r="B794" s="110" t="s">
        <v>17</v>
      </c>
      <c r="C794" s="104" t="s">
        <v>3350</v>
      </c>
      <c r="D794" s="109">
        <v>9.1800000000000007E-2</v>
      </c>
      <c r="E794" s="32">
        <f>IF(Recherche!$E$3='Base poids'!A794,1,0)</f>
        <v>0</v>
      </c>
      <c r="F794" s="32">
        <f>IF(E794=0,0,SUM($E$2:E794))</f>
        <v>0</v>
      </c>
    </row>
    <row r="795" spans="1:6" hidden="1" x14ac:dyDescent="0.25">
      <c r="A795" s="118" t="s">
        <v>537</v>
      </c>
      <c r="B795" s="104" t="s">
        <v>37</v>
      </c>
      <c r="C795" s="104" t="s">
        <v>726</v>
      </c>
      <c r="D795" s="109">
        <v>0.33100000000000002</v>
      </c>
      <c r="E795" s="32">
        <f>IF(Recherche!$E$3='Base poids'!A795,1,0)</f>
        <v>0</v>
      </c>
      <c r="F795" s="32">
        <f>IF(E795=0,0,SUM($E$2:E795))</f>
        <v>0</v>
      </c>
    </row>
    <row r="796" spans="1:6" hidden="1" x14ac:dyDescent="0.25">
      <c r="A796" s="118" t="s">
        <v>537</v>
      </c>
      <c r="B796" s="110" t="s">
        <v>31</v>
      </c>
      <c r="C796" s="104" t="s">
        <v>4074</v>
      </c>
      <c r="D796" s="109">
        <v>0.2404</v>
      </c>
      <c r="E796" s="32">
        <f>IF(Recherche!$E$3='Base poids'!A796,1,0)</f>
        <v>0</v>
      </c>
      <c r="F796" s="32">
        <f>IF(E796=0,0,SUM($E$2:E796))</f>
        <v>0</v>
      </c>
    </row>
    <row r="797" spans="1:6" hidden="1" x14ac:dyDescent="0.25">
      <c r="A797" s="118" t="s">
        <v>537</v>
      </c>
      <c r="B797" s="110" t="s">
        <v>43</v>
      </c>
      <c r="C797" s="104" t="s">
        <v>776</v>
      </c>
      <c r="D797" s="109">
        <v>0.2069</v>
      </c>
      <c r="E797" s="32">
        <f>IF(Recherche!$E$3='Base poids'!A797,1,0)</f>
        <v>0</v>
      </c>
      <c r="F797" s="32">
        <f>IF(E797=0,0,SUM($E$2:E797))</f>
        <v>0</v>
      </c>
    </row>
    <row r="798" spans="1:6" hidden="1" x14ac:dyDescent="0.25">
      <c r="A798" s="118" t="s">
        <v>537</v>
      </c>
      <c r="B798" s="110" t="s">
        <v>29</v>
      </c>
      <c r="C798" s="104" t="s">
        <v>5745</v>
      </c>
      <c r="D798" s="109">
        <v>0.13009999999999999</v>
      </c>
      <c r="E798" s="32">
        <f>IF(Recherche!$E$3='Base poids'!A798,1,0)</f>
        <v>0</v>
      </c>
      <c r="F798" s="32">
        <f>IF(E798=0,0,SUM($E$2:E798))</f>
        <v>0</v>
      </c>
    </row>
    <row r="799" spans="1:6" hidden="1" x14ac:dyDescent="0.25">
      <c r="A799" s="118" t="s">
        <v>537</v>
      </c>
      <c r="B799" s="110" t="s">
        <v>17</v>
      </c>
      <c r="C799" s="104" t="s">
        <v>3350</v>
      </c>
      <c r="D799" s="109">
        <v>9.1600000000000001E-2</v>
      </c>
      <c r="E799" s="32">
        <f>IF(Recherche!$E$3='Base poids'!A799,1,0)</f>
        <v>0</v>
      </c>
      <c r="F799" s="32">
        <f>IF(E799=0,0,SUM($E$2:E799))</f>
        <v>0</v>
      </c>
    </row>
    <row r="800" spans="1:6" hidden="1" x14ac:dyDescent="0.25">
      <c r="A800" s="118" t="s">
        <v>539</v>
      </c>
      <c r="B800" s="104" t="s">
        <v>37</v>
      </c>
      <c r="C800" s="104" t="s">
        <v>726</v>
      </c>
      <c r="D800" s="109">
        <v>0.54690000000000005</v>
      </c>
      <c r="E800" s="32">
        <f>IF(Recherche!$E$3='Base poids'!A800,1,0)</f>
        <v>0</v>
      </c>
      <c r="F800" s="32">
        <f>IF(E800=0,0,SUM($E$2:E800))</f>
        <v>0</v>
      </c>
    </row>
    <row r="801" spans="1:6" hidden="1" x14ac:dyDescent="0.25">
      <c r="A801" s="118" t="s">
        <v>539</v>
      </c>
      <c r="B801" s="110" t="s">
        <v>31</v>
      </c>
      <c r="C801" s="104" t="s">
        <v>4074</v>
      </c>
      <c r="D801" s="109">
        <v>0.21709999999999999</v>
      </c>
      <c r="E801" s="32">
        <f>IF(Recherche!$E$3='Base poids'!A801,1,0)</f>
        <v>0</v>
      </c>
      <c r="F801" s="32">
        <f>IF(E801=0,0,SUM($E$2:E801))</f>
        <v>0</v>
      </c>
    </row>
    <row r="802" spans="1:6" hidden="1" x14ac:dyDescent="0.25">
      <c r="A802" s="118" t="s">
        <v>539</v>
      </c>
      <c r="B802" s="110" t="s">
        <v>29</v>
      </c>
      <c r="C802" s="104" t="s">
        <v>5745</v>
      </c>
      <c r="D802" s="109">
        <v>0.1371</v>
      </c>
      <c r="E802" s="32">
        <f>IF(Recherche!$E$3='Base poids'!A802,1,0)</f>
        <v>0</v>
      </c>
      <c r="F802" s="32">
        <f>IF(E802=0,0,SUM($E$2:E802))</f>
        <v>0</v>
      </c>
    </row>
    <row r="803" spans="1:6" hidden="1" x14ac:dyDescent="0.25">
      <c r="A803" s="118" t="s">
        <v>539</v>
      </c>
      <c r="B803" s="110" t="s">
        <v>43</v>
      </c>
      <c r="C803" s="104" t="s">
        <v>776</v>
      </c>
      <c r="D803" s="109">
        <v>9.8900000000000002E-2</v>
      </c>
      <c r="E803" s="32">
        <f>IF(Recherche!$E$3='Base poids'!A803,1,0)</f>
        <v>0</v>
      </c>
      <c r="F803" s="32">
        <f>IF(E803=0,0,SUM($E$2:E803))</f>
        <v>0</v>
      </c>
    </row>
    <row r="804" spans="1:6" hidden="1" x14ac:dyDescent="0.25">
      <c r="A804" s="118" t="s">
        <v>226</v>
      </c>
      <c r="B804" s="104" t="s">
        <v>37</v>
      </c>
      <c r="C804" s="104" t="s">
        <v>728</v>
      </c>
      <c r="D804" s="109">
        <v>0.59140000000000004</v>
      </c>
      <c r="E804" s="32">
        <f>IF(Recherche!$E$3='Base poids'!A804,1,0)</f>
        <v>0</v>
      </c>
      <c r="F804" s="32">
        <f>IF(E804=0,0,SUM($E$2:E804))</f>
        <v>0</v>
      </c>
    </row>
    <row r="805" spans="1:6" hidden="1" x14ac:dyDescent="0.25">
      <c r="A805" s="118" t="s">
        <v>226</v>
      </c>
      <c r="B805" s="110" t="s">
        <v>31</v>
      </c>
      <c r="C805" s="104" t="s">
        <v>4072</v>
      </c>
      <c r="D805" s="109">
        <v>0.23369999999999999</v>
      </c>
      <c r="E805" s="32">
        <f>IF(Recherche!$E$3='Base poids'!A805,1,0)</f>
        <v>0</v>
      </c>
      <c r="F805" s="32">
        <f>IF(E805=0,0,SUM($E$2:E805))</f>
        <v>0</v>
      </c>
    </row>
    <row r="806" spans="1:6" hidden="1" x14ac:dyDescent="0.25">
      <c r="A806" s="118" t="s">
        <v>226</v>
      </c>
      <c r="B806" s="110" t="s">
        <v>43</v>
      </c>
      <c r="C806" s="104" t="s">
        <v>774</v>
      </c>
      <c r="D806" s="109">
        <v>0.1749</v>
      </c>
      <c r="E806" s="32">
        <f>IF(Recherche!$E$3='Base poids'!A806,1,0)</f>
        <v>0</v>
      </c>
      <c r="F806" s="32">
        <f>IF(E806=0,0,SUM($E$2:E806))</f>
        <v>0</v>
      </c>
    </row>
    <row r="807" spans="1:6" hidden="1" x14ac:dyDescent="0.25">
      <c r="A807" s="118" t="s">
        <v>541</v>
      </c>
      <c r="B807" s="104" t="s">
        <v>37</v>
      </c>
      <c r="C807" s="104" t="s">
        <v>724</v>
      </c>
      <c r="D807" s="109">
        <v>0.2666</v>
      </c>
      <c r="E807" s="32">
        <f>IF(Recherche!$E$3='Base poids'!A807,1,0)</f>
        <v>0</v>
      </c>
      <c r="F807" s="32">
        <f>IF(E807=0,0,SUM($E$2:E807))</f>
        <v>0</v>
      </c>
    </row>
    <row r="808" spans="1:6" hidden="1" x14ac:dyDescent="0.25">
      <c r="A808" s="118" t="s">
        <v>541</v>
      </c>
      <c r="B808" s="110" t="s">
        <v>43</v>
      </c>
      <c r="C808" s="104" t="s">
        <v>776</v>
      </c>
      <c r="D808" s="109">
        <v>0.17330000000000001</v>
      </c>
      <c r="E808" s="32">
        <f>IF(Recherche!$E$3='Base poids'!A808,1,0)</f>
        <v>0</v>
      </c>
      <c r="F808" s="32">
        <f>IF(E808=0,0,SUM($E$2:E808))</f>
        <v>0</v>
      </c>
    </row>
    <row r="809" spans="1:6" hidden="1" x14ac:dyDescent="0.25">
      <c r="A809" s="118" t="s">
        <v>541</v>
      </c>
      <c r="B809" s="110" t="s">
        <v>29</v>
      </c>
      <c r="C809" s="104" t="s">
        <v>5745</v>
      </c>
      <c r="D809" s="109">
        <v>0.16300000000000001</v>
      </c>
      <c r="E809" s="32">
        <f>IF(Recherche!$E$3='Base poids'!A809,1,0)</f>
        <v>0</v>
      </c>
      <c r="F809" s="32">
        <f>IF(E809=0,0,SUM($E$2:E809))</f>
        <v>0</v>
      </c>
    </row>
    <row r="810" spans="1:6" hidden="1" x14ac:dyDescent="0.25">
      <c r="A810" s="118" t="s">
        <v>541</v>
      </c>
      <c r="B810" s="110" t="s">
        <v>31</v>
      </c>
      <c r="C810" s="104" t="s">
        <v>4074</v>
      </c>
      <c r="D810" s="109">
        <v>0.16059999999999999</v>
      </c>
      <c r="E810" s="32">
        <f>IF(Recherche!$E$3='Base poids'!A810,1,0)</f>
        <v>0</v>
      </c>
      <c r="F810" s="32">
        <f>IF(E810=0,0,SUM($E$2:E810))</f>
        <v>0</v>
      </c>
    </row>
    <row r="811" spans="1:6" hidden="1" x14ac:dyDescent="0.25">
      <c r="A811" s="118" t="s">
        <v>541</v>
      </c>
      <c r="B811" s="110" t="s">
        <v>39</v>
      </c>
      <c r="C811" s="104" t="s">
        <v>777</v>
      </c>
      <c r="D811" s="109">
        <v>0.13550000000000001</v>
      </c>
      <c r="E811" s="32">
        <f>IF(Recherche!$E$3='Base poids'!A811,1,0)</f>
        <v>0</v>
      </c>
      <c r="F811" s="32">
        <f>IF(E811=0,0,SUM($E$2:E811))</f>
        <v>0</v>
      </c>
    </row>
    <row r="812" spans="1:6" hidden="1" x14ac:dyDescent="0.25">
      <c r="A812" s="118" t="s">
        <v>541</v>
      </c>
      <c r="B812" s="110" t="s">
        <v>17</v>
      </c>
      <c r="C812" s="104" t="s">
        <v>3350</v>
      </c>
      <c r="D812" s="109">
        <v>0.1009</v>
      </c>
      <c r="E812" s="32">
        <f>IF(Recherche!$E$3='Base poids'!A812,1,0)</f>
        <v>0</v>
      </c>
      <c r="F812" s="32">
        <f>IF(E812=0,0,SUM($E$2:E812))</f>
        <v>0</v>
      </c>
    </row>
    <row r="813" spans="1:6" hidden="1" x14ac:dyDescent="0.25">
      <c r="A813" s="118" t="s">
        <v>151</v>
      </c>
      <c r="B813" s="104" t="s">
        <v>37</v>
      </c>
      <c r="C813" s="104" t="s">
        <v>726</v>
      </c>
      <c r="D813" s="109">
        <v>0.33329999999999999</v>
      </c>
      <c r="E813" s="32">
        <f>IF(Recherche!$E$3='Base poids'!A813,1,0)</f>
        <v>0</v>
      </c>
      <c r="F813" s="32">
        <f>IF(E813=0,0,SUM($E$2:E813))</f>
        <v>0</v>
      </c>
    </row>
    <row r="814" spans="1:6" hidden="1" x14ac:dyDescent="0.25">
      <c r="A814" s="118" t="s">
        <v>151</v>
      </c>
      <c r="B814" s="110" t="s">
        <v>31</v>
      </c>
      <c r="C814" s="104" t="s">
        <v>4079</v>
      </c>
      <c r="D814" s="109">
        <v>0.2419</v>
      </c>
      <c r="E814" s="32">
        <f>IF(Recherche!$E$3='Base poids'!A814,1,0)</f>
        <v>0</v>
      </c>
      <c r="F814" s="32">
        <f>IF(E814=0,0,SUM($E$2:E814))</f>
        <v>0</v>
      </c>
    </row>
    <row r="815" spans="1:6" hidden="1" x14ac:dyDescent="0.25">
      <c r="A815" s="118" t="s">
        <v>151</v>
      </c>
      <c r="B815" s="110" t="s">
        <v>17</v>
      </c>
      <c r="C815" s="104" t="s">
        <v>3350</v>
      </c>
      <c r="D815" s="109">
        <v>0.17829999999999999</v>
      </c>
      <c r="E815" s="32">
        <f>IF(Recherche!$E$3='Base poids'!A815,1,0)</f>
        <v>0</v>
      </c>
      <c r="F815" s="32">
        <f>IF(E815=0,0,SUM($E$2:E815))</f>
        <v>0</v>
      </c>
    </row>
    <row r="816" spans="1:6" hidden="1" x14ac:dyDescent="0.25">
      <c r="A816" s="118" t="s">
        <v>151</v>
      </c>
      <c r="B816" s="110" t="s">
        <v>43</v>
      </c>
      <c r="C816" s="104" t="s">
        <v>774</v>
      </c>
      <c r="D816" s="109">
        <v>0.13489999999999999</v>
      </c>
      <c r="E816" s="32">
        <f>IF(Recherche!$E$3='Base poids'!A816,1,0)</f>
        <v>0</v>
      </c>
      <c r="F816" s="32">
        <f>IF(E816=0,0,SUM($E$2:E816))</f>
        <v>0</v>
      </c>
    </row>
    <row r="817" spans="1:6" hidden="1" x14ac:dyDescent="0.25">
      <c r="A817" s="118" t="s">
        <v>151</v>
      </c>
      <c r="B817" s="110" t="s">
        <v>39</v>
      </c>
      <c r="C817" s="104" t="s">
        <v>775</v>
      </c>
      <c r="D817" s="109">
        <v>0.1023</v>
      </c>
      <c r="E817" s="32">
        <f>IF(Recherche!$E$3='Base poids'!A817,1,0)</f>
        <v>0</v>
      </c>
      <c r="F817" s="32">
        <f>IF(E817=0,0,SUM($E$2:E817))</f>
        <v>0</v>
      </c>
    </row>
    <row r="818" spans="1:6" hidden="1" x14ac:dyDescent="0.25">
      <c r="A818" s="118" t="s">
        <v>151</v>
      </c>
      <c r="B818" s="110" t="s">
        <v>29</v>
      </c>
      <c r="C818" s="104" t="s">
        <v>5766</v>
      </c>
      <c r="D818" s="109">
        <v>9.2999999999999992E-3</v>
      </c>
      <c r="E818" s="32">
        <f>IF(Recherche!$E$3='Base poids'!A818,1,0)</f>
        <v>0</v>
      </c>
      <c r="F818" s="32">
        <f>IF(E818=0,0,SUM($E$2:E818))</f>
        <v>0</v>
      </c>
    </row>
    <row r="819" spans="1:6" hidden="1" x14ac:dyDescent="0.25">
      <c r="A819" s="118" t="s">
        <v>228</v>
      </c>
      <c r="B819" s="104" t="s">
        <v>37</v>
      </c>
      <c r="C819" s="104" t="s">
        <v>724</v>
      </c>
      <c r="D819" s="109">
        <v>0.6804</v>
      </c>
      <c r="E819" s="32">
        <f>IF(Recherche!$E$3='Base poids'!A819,1,0)</f>
        <v>0</v>
      </c>
      <c r="F819" s="32">
        <f>IF(E819=0,0,SUM($E$2:E819))</f>
        <v>0</v>
      </c>
    </row>
    <row r="820" spans="1:6" hidden="1" x14ac:dyDescent="0.25">
      <c r="A820" s="118" t="s">
        <v>228</v>
      </c>
      <c r="B820" s="110" t="s">
        <v>31</v>
      </c>
      <c r="C820" s="104" t="s">
        <v>4082</v>
      </c>
      <c r="D820" s="109">
        <v>0.18920000000000001</v>
      </c>
      <c r="E820" s="32">
        <f>IF(Recherche!$E$3='Base poids'!A820,1,0)</f>
        <v>0</v>
      </c>
      <c r="F820" s="32">
        <f>IF(E820=0,0,SUM($E$2:E820))</f>
        <v>0</v>
      </c>
    </row>
    <row r="821" spans="1:6" hidden="1" x14ac:dyDescent="0.25">
      <c r="A821" s="118" t="s">
        <v>228</v>
      </c>
      <c r="B821" s="110" t="s">
        <v>43</v>
      </c>
      <c r="C821" s="104" t="s">
        <v>788</v>
      </c>
      <c r="D821" s="109">
        <v>0.13039999999999999</v>
      </c>
      <c r="E821" s="32">
        <f>IF(Recherche!$E$3='Base poids'!A821,1,0)</f>
        <v>0</v>
      </c>
      <c r="F821" s="32">
        <f>IF(E821=0,0,SUM($E$2:E821))</f>
        <v>0</v>
      </c>
    </row>
    <row r="822" spans="1:6" hidden="1" x14ac:dyDescent="0.25">
      <c r="A822" s="118" t="s">
        <v>4657</v>
      </c>
      <c r="B822" s="104" t="s">
        <v>37</v>
      </c>
      <c r="C822" s="112" t="s">
        <v>723</v>
      </c>
      <c r="D822" s="109">
        <v>0.53800000000000003</v>
      </c>
      <c r="E822" s="32">
        <f>IF(Recherche!$E$3='Base poids'!A822,1,0)</f>
        <v>0</v>
      </c>
      <c r="F822" s="32">
        <f>IF(E822=0,0,SUM($E$2:E822))</f>
        <v>0</v>
      </c>
    </row>
    <row r="823" spans="1:6" hidden="1" x14ac:dyDescent="0.25">
      <c r="A823" s="118" t="s">
        <v>4657</v>
      </c>
      <c r="B823" s="104" t="s">
        <v>13</v>
      </c>
      <c r="C823" s="104" t="s">
        <v>13</v>
      </c>
      <c r="D823" s="109">
        <v>0.36409999999999998</v>
      </c>
      <c r="E823" s="32">
        <f>IF(Recherche!$E$3='Base poids'!A823,1,0)</f>
        <v>0</v>
      </c>
      <c r="F823" s="32">
        <f>IF(E823=0,0,SUM($E$2:E823))</f>
        <v>0</v>
      </c>
    </row>
    <row r="824" spans="1:6" hidden="1" x14ac:dyDescent="0.25">
      <c r="A824" s="118" t="s">
        <v>4657</v>
      </c>
      <c r="B824" s="110" t="s">
        <v>17</v>
      </c>
      <c r="C824" s="104" t="s">
        <v>3350</v>
      </c>
      <c r="D824" s="109">
        <v>9.7799999999999998E-2</v>
      </c>
      <c r="E824" s="32">
        <f>IF(Recherche!$E$3='Base poids'!A824,1,0)</f>
        <v>0</v>
      </c>
      <c r="F824" s="32">
        <f>IF(E824=0,0,SUM($E$2:E824))</f>
        <v>0</v>
      </c>
    </row>
    <row r="825" spans="1:6" hidden="1" x14ac:dyDescent="0.25">
      <c r="A825" s="118" t="s">
        <v>153</v>
      </c>
      <c r="B825" s="104" t="s">
        <v>37</v>
      </c>
      <c r="C825" s="104" t="s">
        <v>728</v>
      </c>
      <c r="D825" s="109">
        <v>0.4501</v>
      </c>
      <c r="E825" s="32">
        <f>IF(Recherche!$E$3='Base poids'!A825,1,0)</f>
        <v>0</v>
      </c>
      <c r="F825" s="32">
        <f>IF(E825=0,0,SUM($E$2:E825))</f>
        <v>0</v>
      </c>
    </row>
    <row r="826" spans="1:6" hidden="1" x14ac:dyDescent="0.25">
      <c r="A826" s="118" t="s">
        <v>153</v>
      </c>
      <c r="B826" s="110" t="s">
        <v>31</v>
      </c>
      <c r="C826" s="104" t="s">
        <v>4077</v>
      </c>
      <c r="D826" s="109">
        <v>0.21929999999999999</v>
      </c>
      <c r="E826" s="32">
        <f>IF(Recherche!$E$3='Base poids'!A826,1,0)</f>
        <v>0</v>
      </c>
      <c r="F826" s="32">
        <f>IF(E826=0,0,SUM($E$2:E826))</f>
        <v>0</v>
      </c>
    </row>
    <row r="827" spans="1:6" hidden="1" x14ac:dyDescent="0.25">
      <c r="A827" s="118" t="s">
        <v>153</v>
      </c>
      <c r="B827" s="110" t="s">
        <v>43</v>
      </c>
      <c r="C827" s="104" t="s">
        <v>781</v>
      </c>
      <c r="D827" s="109">
        <v>0.1394</v>
      </c>
      <c r="E827" s="32">
        <f>IF(Recherche!$E$3='Base poids'!A827,1,0)</f>
        <v>0</v>
      </c>
      <c r="F827" s="32">
        <f>IF(E827=0,0,SUM($E$2:E827))</f>
        <v>0</v>
      </c>
    </row>
    <row r="828" spans="1:6" hidden="1" x14ac:dyDescent="0.25">
      <c r="A828" s="118" t="s">
        <v>153</v>
      </c>
      <c r="B828" s="110" t="s">
        <v>29</v>
      </c>
      <c r="C828" s="104" t="s">
        <v>5810</v>
      </c>
      <c r="D828" s="109">
        <v>0.1045</v>
      </c>
      <c r="E828" s="32">
        <f>IF(Recherche!$E$3='Base poids'!A828,1,0)</f>
        <v>0</v>
      </c>
      <c r="F828" s="32">
        <f>IF(E828=0,0,SUM($E$2:E828))</f>
        <v>0</v>
      </c>
    </row>
    <row r="829" spans="1:6" hidden="1" x14ac:dyDescent="0.25">
      <c r="A829" s="118" t="s">
        <v>153</v>
      </c>
      <c r="B829" s="110" t="s">
        <v>39</v>
      </c>
      <c r="C829" s="104" t="s">
        <v>775</v>
      </c>
      <c r="D829" s="109">
        <v>8.6699999999999999E-2</v>
      </c>
      <c r="E829" s="32">
        <f>IF(Recherche!$E$3='Base poids'!A829,1,0)</f>
        <v>0</v>
      </c>
      <c r="F829" s="32">
        <f>IF(E829=0,0,SUM($E$2:E829))</f>
        <v>0</v>
      </c>
    </row>
    <row r="830" spans="1:6" hidden="1" x14ac:dyDescent="0.25">
      <c r="A830" s="118" t="s">
        <v>155</v>
      </c>
      <c r="B830" s="104" t="s">
        <v>37</v>
      </c>
      <c r="C830" s="104" t="s">
        <v>729</v>
      </c>
      <c r="D830" s="109">
        <v>0.46160000000000001</v>
      </c>
      <c r="E830" s="32">
        <f>IF(Recherche!$E$3='Base poids'!A830,1,0)</f>
        <v>0</v>
      </c>
      <c r="F830" s="32">
        <f>IF(E830=0,0,SUM($E$2:E830))</f>
        <v>0</v>
      </c>
    </row>
    <row r="831" spans="1:6" hidden="1" x14ac:dyDescent="0.25">
      <c r="A831" s="118" t="s">
        <v>155</v>
      </c>
      <c r="B831" s="110" t="s">
        <v>31</v>
      </c>
      <c r="C831" s="104" t="s">
        <v>4077</v>
      </c>
      <c r="D831" s="109">
        <v>0.30399999999999999</v>
      </c>
      <c r="E831" s="32">
        <f>IF(Recherche!$E$3='Base poids'!A831,1,0)</f>
        <v>0</v>
      </c>
      <c r="F831" s="32">
        <f>IF(E831=0,0,SUM($E$2:E831))</f>
        <v>0</v>
      </c>
    </row>
    <row r="832" spans="1:6" hidden="1" x14ac:dyDescent="0.25">
      <c r="A832" s="118" t="s">
        <v>155</v>
      </c>
      <c r="B832" s="110" t="s">
        <v>43</v>
      </c>
      <c r="C832" s="104" t="s">
        <v>781</v>
      </c>
      <c r="D832" s="109">
        <v>0.20780000000000001</v>
      </c>
      <c r="E832" s="32">
        <f>IF(Recherche!$E$3='Base poids'!A832,1,0)</f>
        <v>0</v>
      </c>
      <c r="F832" s="32">
        <f>IF(E832=0,0,SUM($E$2:E832))</f>
        <v>0</v>
      </c>
    </row>
    <row r="833" spans="1:6" hidden="1" x14ac:dyDescent="0.25">
      <c r="A833" s="118" t="s">
        <v>155</v>
      </c>
      <c r="B833" s="110" t="s">
        <v>29</v>
      </c>
      <c r="C833" s="104" t="s">
        <v>5810</v>
      </c>
      <c r="D833" s="109">
        <v>2.6599999999999999E-2</v>
      </c>
      <c r="E833" s="32">
        <f>IF(Recherche!$E$3='Base poids'!A833,1,0)</f>
        <v>0</v>
      </c>
      <c r="F833" s="32">
        <f>IF(E833=0,0,SUM($E$2:E833))</f>
        <v>0</v>
      </c>
    </row>
    <row r="834" spans="1:6" hidden="1" x14ac:dyDescent="0.25">
      <c r="A834" s="118" t="s">
        <v>397</v>
      </c>
      <c r="B834" s="104" t="s">
        <v>45</v>
      </c>
      <c r="C834" s="104" t="s">
        <v>45</v>
      </c>
      <c r="D834" s="111">
        <v>0.82020000000000004</v>
      </c>
      <c r="E834" s="32">
        <f>IF(Recherche!$E$3='Base poids'!A834,1,0)</f>
        <v>0</v>
      </c>
      <c r="F834" s="32">
        <f>IF(E834=0,0,SUM($E$2:E834))</f>
        <v>0</v>
      </c>
    </row>
    <row r="835" spans="1:6" hidden="1" x14ac:dyDescent="0.25">
      <c r="A835" s="118" t="s">
        <v>397</v>
      </c>
      <c r="B835" s="104" t="s">
        <v>4606</v>
      </c>
      <c r="C835" s="104" t="s">
        <v>4606</v>
      </c>
      <c r="D835" s="111">
        <v>0.17979999999999999</v>
      </c>
      <c r="E835" s="32">
        <f>IF(Recherche!$E$3='Base poids'!A835,1,0)</f>
        <v>0</v>
      </c>
      <c r="F835" s="32">
        <f>IF(E835=0,0,SUM($E$2:E835))</f>
        <v>0</v>
      </c>
    </row>
    <row r="836" spans="1:6" hidden="1" x14ac:dyDescent="0.25">
      <c r="A836" s="118" t="s">
        <v>543</v>
      </c>
      <c r="B836" s="110" t="s">
        <v>43</v>
      </c>
      <c r="C836" s="104" t="s">
        <v>776</v>
      </c>
      <c r="D836" s="109">
        <v>0.45029999999999998</v>
      </c>
      <c r="E836" s="32">
        <f>IF(Recherche!$E$3='Base poids'!A836,1,0)</f>
        <v>0</v>
      </c>
      <c r="F836" s="32">
        <f>IF(E836=0,0,SUM($E$2:E836))</f>
        <v>0</v>
      </c>
    </row>
    <row r="837" spans="1:6" hidden="1" x14ac:dyDescent="0.25">
      <c r="A837" s="118" t="s">
        <v>543</v>
      </c>
      <c r="B837" s="110" t="s">
        <v>31</v>
      </c>
      <c r="C837" s="104" t="s">
        <v>4079</v>
      </c>
      <c r="D837" s="109">
        <v>0.1822</v>
      </c>
      <c r="E837" s="32">
        <f>IF(Recherche!$E$3='Base poids'!A837,1,0)</f>
        <v>0</v>
      </c>
      <c r="F837" s="32">
        <f>IF(E837=0,0,SUM($E$2:E837))</f>
        <v>0</v>
      </c>
    </row>
    <row r="838" spans="1:6" hidden="1" x14ac:dyDescent="0.25">
      <c r="A838" s="118" t="s">
        <v>543</v>
      </c>
      <c r="B838" s="104" t="s">
        <v>37</v>
      </c>
      <c r="C838" s="104" t="s">
        <v>731</v>
      </c>
      <c r="D838" s="109">
        <v>0.1431</v>
      </c>
      <c r="E838" s="32">
        <f>IF(Recherche!$E$3='Base poids'!A838,1,0)</f>
        <v>0</v>
      </c>
      <c r="F838" s="32">
        <f>IF(E838=0,0,SUM($E$2:E838))</f>
        <v>0</v>
      </c>
    </row>
    <row r="839" spans="1:6" hidden="1" x14ac:dyDescent="0.25">
      <c r="A839" s="118" t="s">
        <v>543</v>
      </c>
      <c r="B839" s="104" t="s">
        <v>8</v>
      </c>
      <c r="C839" s="104" t="s">
        <v>8</v>
      </c>
      <c r="D839" s="109">
        <v>0.1386</v>
      </c>
      <c r="E839" s="32">
        <f>IF(Recherche!$E$3='Base poids'!A839,1,0)</f>
        <v>0</v>
      </c>
      <c r="F839" s="32">
        <f>IF(E839=0,0,SUM($E$2:E839))</f>
        <v>0</v>
      </c>
    </row>
    <row r="840" spans="1:6" hidden="1" x14ac:dyDescent="0.25">
      <c r="A840" s="118" t="s">
        <v>543</v>
      </c>
      <c r="B840" s="110" t="s">
        <v>29</v>
      </c>
      <c r="C840" s="104" t="s">
        <v>5745</v>
      </c>
      <c r="D840" s="109">
        <v>8.5800000000000001E-2</v>
      </c>
      <c r="E840" s="32">
        <f>IF(Recherche!$E$3='Base poids'!A840,1,0)</f>
        <v>0</v>
      </c>
      <c r="F840" s="32">
        <f>IF(E840=0,0,SUM($E$2:E840))</f>
        <v>0</v>
      </c>
    </row>
    <row r="841" spans="1:6" hidden="1" x14ac:dyDescent="0.25">
      <c r="A841" s="118" t="s">
        <v>545</v>
      </c>
      <c r="B841" s="110" t="s">
        <v>31</v>
      </c>
      <c r="C841" s="104" t="s">
        <v>4074</v>
      </c>
      <c r="D841" s="109">
        <v>0.69630000000000003</v>
      </c>
      <c r="E841" s="32">
        <f>IF(Recherche!$E$3='Base poids'!A841,1,0)</f>
        <v>0</v>
      </c>
      <c r="F841" s="32">
        <f>IF(E841=0,0,SUM($E$2:E841))</f>
        <v>0</v>
      </c>
    </row>
    <row r="842" spans="1:6" hidden="1" x14ac:dyDescent="0.25">
      <c r="A842" s="118" t="s">
        <v>545</v>
      </c>
      <c r="B842" s="104" t="s">
        <v>37</v>
      </c>
      <c r="C842" s="104" t="s">
        <v>726</v>
      </c>
      <c r="D842" s="109">
        <v>0.16159999999999999</v>
      </c>
      <c r="E842" s="32">
        <f>IF(Recherche!$E$3='Base poids'!A842,1,0)</f>
        <v>0</v>
      </c>
      <c r="F842" s="32">
        <f>IF(E842=0,0,SUM($E$2:E842))</f>
        <v>0</v>
      </c>
    </row>
    <row r="843" spans="1:6" hidden="1" x14ac:dyDescent="0.25">
      <c r="A843" s="118" t="s">
        <v>545</v>
      </c>
      <c r="B843" s="110" t="s">
        <v>17</v>
      </c>
      <c r="C843" s="104" t="s">
        <v>3350</v>
      </c>
      <c r="D843" s="109">
        <v>0.14219999999999999</v>
      </c>
      <c r="E843" s="32">
        <f>IF(Recherche!$E$3='Base poids'!A843,1,0)</f>
        <v>0</v>
      </c>
      <c r="F843" s="32">
        <f>IF(E843=0,0,SUM($E$2:E843))</f>
        <v>0</v>
      </c>
    </row>
    <row r="844" spans="1:6" hidden="1" x14ac:dyDescent="0.25">
      <c r="A844" s="118" t="s">
        <v>547</v>
      </c>
      <c r="B844" s="110" t="s">
        <v>31</v>
      </c>
      <c r="C844" s="104" t="s">
        <v>4074</v>
      </c>
      <c r="D844" s="109">
        <v>0.2782</v>
      </c>
      <c r="E844" s="32">
        <f>IF(Recherche!$E$3='Base poids'!A844,1,0)</f>
        <v>0</v>
      </c>
      <c r="F844" s="32">
        <f>IF(E844=0,0,SUM($E$2:E844))</f>
        <v>0</v>
      </c>
    </row>
    <row r="845" spans="1:6" hidden="1" x14ac:dyDescent="0.25">
      <c r="A845" s="118" t="s">
        <v>547</v>
      </c>
      <c r="B845" s="110" t="s">
        <v>29</v>
      </c>
      <c r="C845" s="104" t="s">
        <v>5745</v>
      </c>
      <c r="D845" s="109">
        <v>0.24709999999999999</v>
      </c>
      <c r="E845" s="32">
        <f>IF(Recherche!$E$3='Base poids'!A845,1,0)</f>
        <v>0</v>
      </c>
      <c r="F845" s="32">
        <f>IF(E845=0,0,SUM($E$2:E845))</f>
        <v>0</v>
      </c>
    </row>
    <row r="846" spans="1:6" hidden="1" x14ac:dyDescent="0.25">
      <c r="A846" s="118" t="s">
        <v>547</v>
      </c>
      <c r="B846" s="104" t="s">
        <v>37</v>
      </c>
      <c r="C846" s="104" t="s">
        <v>726</v>
      </c>
      <c r="D846" s="109">
        <v>0.23930000000000001</v>
      </c>
      <c r="E846" s="32">
        <f>IF(Recherche!$E$3='Base poids'!A846,1,0)</f>
        <v>0</v>
      </c>
      <c r="F846" s="32">
        <f>IF(E846=0,0,SUM($E$2:E846))</f>
        <v>0</v>
      </c>
    </row>
    <row r="847" spans="1:6" hidden="1" x14ac:dyDescent="0.25">
      <c r="A847" s="118" t="s">
        <v>547</v>
      </c>
      <c r="B847" s="110" t="s">
        <v>43</v>
      </c>
      <c r="C847" s="104" t="s">
        <v>776</v>
      </c>
      <c r="D847" s="109">
        <v>0.1394</v>
      </c>
      <c r="E847" s="32">
        <f>IF(Recherche!$E$3='Base poids'!A847,1,0)</f>
        <v>0</v>
      </c>
      <c r="F847" s="32">
        <f>IF(E847=0,0,SUM($E$2:E847))</f>
        <v>0</v>
      </c>
    </row>
    <row r="848" spans="1:6" hidden="1" x14ac:dyDescent="0.25">
      <c r="A848" s="118" t="s">
        <v>547</v>
      </c>
      <c r="B848" s="110" t="s">
        <v>39</v>
      </c>
      <c r="C848" s="104" t="s">
        <v>777</v>
      </c>
      <c r="D848" s="109">
        <v>9.6100000000000005E-2</v>
      </c>
      <c r="E848" s="32">
        <f>IF(Recherche!$E$3='Base poids'!A848,1,0)</f>
        <v>0</v>
      </c>
      <c r="F848" s="32">
        <f>IF(E848=0,0,SUM($E$2:E848))</f>
        <v>0</v>
      </c>
    </row>
    <row r="849" spans="1:6" hidden="1" x14ac:dyDescent="0.25">
      <c r="A849" s="118" t="s">
        <v>549</v>
      </c>
      <c r="B849" s="104" t="s">
        <v>37</v>
      </c>
      <c r="C849" s="104" t="s">
        <v>726</v>
      </c>
      <c r="D849" s="109">
        <v>0.24460000000000001</v>
      </c>
      <c r="E849" s="32">
        <f>IF(Recherche!$E$3='Base poids'!A849,1,0)</f>
        <v>0</v>
      </c>
      <c r="F849" s="32">
        <f>IF(E849=0,0,SUM($E$2:E849))</f>
        <v>0</v>
      </c>
    </row>
    <row r="850" spans="1:6" hidden="1" x14ac:dyDescent="0.25">
      <c r="A850" s="118" t="s">
        <v>549</v>
      </c>
      <c r="B850" s="110" t="s">
        <v>31</v>
      </c>
      <c r="C850" s="104" t="s">
        <v>4074</v>
      </c>
      <c r="D850" s="109">
        <v>0.23780000000000001</v>
      </c>
      <c r="E850" s="32">
        <f>IF(Recherche!$E$3='Base poids'!A850,1,0)</f>
        <v>0</v>
      </c>
      <c r="F850" s="32">
        <f>IF(E850=0,0,SUM($E$2:E850))</f>
        <v>0</v>
      </c>
    </row>
    <row r="851" spans="1:6" hidden="1" x14ac:dyDescent="0.25">
      <c r="A851" s="118" t="s">
        <v>549</v>
      </c>
      <c r="B851" s="110" t="s">
        <v>43</v>
      </c>
      <c r="C851" s="104" t="s">
        <v>776</v>
      </c>
      <c r="D851" s="109">
        <v>0.21510000000000001</v>
      </c>
      <c r="E851" s="32">
        <f>IF(Recherche!$E$3='Base poids'!A851,1,0)</f>
        <v>0</v>
      </c>
      <c r="F851" s="32">
        <f>IF(E851=0,0,SUM($E$2:E851))</f>
        <v>0</v>
      </c>
    </row>
    <row r="852" spans="1:6" hidden="1" x14ac:dyDescent="0.25">
      <c r="A852" s="118" t="s">
        <v>549</v>
      </c>
      <c r="B852" s="110" t="s">
        <v>29</v>
      </c>
      <c r="C852" s="104" t="s">
        <v>5745</v>
      </c>
      <c r="D852" s="109">
        <v>0.15709999999999999</v>
      </c>
      <c r="E852" s="32">
        <f>IF(Recherche!$E$3='Base poids'!A852,1,0)</f>
        <v>0</v>
      </c>
      <c r="F852" s="32">
        <f>IF(E852=0,0,SUM($E$2:E852))</f>
        <v>0</v>
      </c>
    </row>
    <row r="853" spans="1:6" hidden="1" x14ac:dyDescent="0.25">
      <c r="A853" s="118" t="s">
        <v>549</v>
      </c>
      <c r="B853" s="110" t="s">
        <v>39</v>
      </c>
      <c r="C853" s="104" t="s">
        <v>777</v>
      </c>
      <c r="D853" s="109">
        <v>0.1454</v>
      </c>
      <c r="E853" s="32">
        <f>IF(Recherche!$E$3='Base poids'!A853,1,0)</f>
        <v>0</v>
      </c>
      <c r="F853" s="32">
        <f>IF(E853=0,0,SUM($E$2:E853))</f>
        <v>0</v>
      </c>
    </row>
    <row r="854" spans="1:6" hidden="1" x14ac:dyDescent="0.25">
      <c r="A854" s="118" t="s">
        <v>157</v>
      </c>
      <c r="B854" s="110" t="s">
        <v>31</v>
      </c>
      <c r="C854" s="104" t="s">
        <v>4072</v>
      </c>
      <c r="D854" s="109">
        <v>0.31559999999999999</v>
      </c>
      <c r="E854" s="32">
        <f>IF(Recherche!$E$3='Base poids'!A854,1,0)</f>
        <v>0</v>
      </c>
      <c r="F854" s="32">
        <f>IF(E854=0,0,SUM($E$2:E854))</f>
        <v>0</v>
      </c>
    </row>
    <row r="855" spans="1:6" hidden="1" x14ac:dyDescent="0.25">
      <c r="A855" s="118" t="s">
        <v>157</v>
      </c>
      <c r="B855" s="104" t="s">
        <v>37</v>
      </c>
      <c r="C855" s="104" t="s">
        <v>724</v>
      </c>
      <c r="D855" s="109">
        <v>0.28570000000000001</v>
      </c>
      <c r="E855" s="32">
        <f>IF(Recherche!$E$3='Base poids'!A855,1,0)</f>
        <v>0</v>
      </c>
      <c r="F855" s="32">
        <f>IF(E855=0,0,SUM($E$2:E855))</f>
        <v>0</v>
      </c>
    </row>
    <row r="856" spans="1:6" hidden="1" x14ac:dyDescent="0.25">
      <c r="A856" s="118" t="s">
        <v>157</v>
      </c>
      <c r="B856" s="110" t="s">
        <v>43</v>
      </c>
      <c r="C856" s="104" t="s">
        <v>774</v>
      </c>
      <c r="D856" s="109">
        <v>0.2545</v>
      </c>
      <c r="E856" s="32">
        <f>IF(Recherche!$E$3='Base poids'!A856,1,0)</f>
        <v>0</v>
      </c>
      <c r="F856" s="32">
        <f>IF(E856=0,0,SUM($E$2:E856))</f>
        <v>0</v>
      </c>
    </row>
    <row r="857" spans="1:6" hidden="1" x14ac:dyDescent="0.25">
      <c r="A857" s="118" t="s">
        <v>157</v>
      </c>
      <c r="B857" s="110" t="s">
        <v>17</v>
      </c>
      <c r="C857" s="104" t="s">
        <v>3350</v>
      </c>
      <c r="D857" s="109">
        <v>0.14419999999999999</v>
      </c>
      <c r="E857" s="32">
        <f>IF(Recherche!$E$3='Base poids'!A857,1,0)</f>
        <v>0</v>
      </c>
      <c r="F857" s="32">
        <f>IF(E857=0,0,SUM($E$2:E857))</f>
        <v>0</v>
      </c>
    </row>
    <row r="858" spans="1:6" hidden="1" x14ac:dyDescent="0.25">
      <c r="A858" s="118" t="s">
        <v>335</v>
      </c>
      <c r="B858" s="110" t="s">
        <v>31</v>
      </c>
      <c r="C858" s="104" t="s">
        <v>4072</v>
      </c>
      <c r="D858" s="109">
        <v>0.36270000000000002</v>
      </c>
      <c r="E858" s="32">
        <f>IF(Recherche!$E$3='Base poids'!A858,1,0)</f>
        <v>0</v>
      </c>
      <c r="F858" s="32">
        <f>IF(E858=0,0,SUM($E$2:E858))</f>
        <v>0</v>
      </c>
    </row>
    <row r="859" spans="1:6" hidden="1" x14ac:dyDescent="0.25">
      <c r="A859" s="118" t="s">
        <v>335</v>
      </c>
      <c r="B859" s="104" t="s">
        <v>37</v>
      </c>
      <c r="C859" s="104" t="s">
        <v>724</v>
      </c>
      <c r="D859" s="109">
        <v>0.30940000000000001</v>
      </c>
      <c r="E859" s="32">
        <f>IF(Recherche!$E$3='Base poids'!A859,1,0)</f>
        <v>0</v>
      </c>
      <c r="F859" s="32">
        <f>IF(E859=0,0,SUM($E$2:E859))</f>
        <v>0</v>
      </c>
    </row>
    <row r="860" spans="1:6" hidden="1" x14ac:dyDescent="0.25">
      <c r="A860" s="118" t="s">
        <v>335</v>
      </c>
      <c r="B860" s="110" t="s">
        <v>43</v>
      </c>
      <c r="C860" s="104" t="s">
        <v>781</v>
      </c>
      <c r="D860" s="109">
        <v>0.26569999999999999</v>
      </c>
      <c r="E860" s="32">
        <f>IF(Recherche!$E$3='Base poids'!A860,1,0)</f>
        <v>0</v>
      </c>
      <c r="F860" s="32">
        <f>IF(E860=0,0,SUM($E$2:E860))</f>
        <v>0</v>
      </c>
    </row>
    <row r="861" spans="1:6" hidden="1" x14ac:dyDescent="0.25">
      <c r="A861" s="118" t="s">
        <v>335</v>
      </c>
      <c r="B861" s="110" t="s">
        <v>29</v>
      </c>
      <c r="C861" s="104" t="s">
        <v>5658</v>
      </c>
      <c r="D861" s="109">
        <v>6.2100000000000002E-2</v>
      </c>
      <c r="E861" s="32">
        <f>IF(Recherche!$E$3='Base poids'!A861,1,0)</f>
        <v>0</v>
      </c>
      <c r="F861" s="32">
        <f>IF(E861=0,0,SUM($E$2:E861))</f>
        <v>0</v>
      </c>
    </row>
    <row r="862" spans="1:6" hidden="1" x14ac:dyDescent="0.25">
      <c r="A862" s="118" t="s">
        <v>4658</v>
      </c>
      <c r="B862" s="104" t="s">
        <v>4604</v>
      </c>
      <c r="C862" s="104" t="s">
        <v>4604</v>
      </c>
      <c r="D862" s="109">
        <v>1</v>
      </c>
      <c r="E862" s="32">
        <f>IF(Recherche!$E$3='Base poids'!A862,1,0)</f>
        <v>0</v>
      </c>
      <c r="F862" s="32">
        <f>IF(E862=0,0,SUM($E$2:E862))</f>
        <v>0</v>
      </c>
    </row>
    <row r="863" spans="1:6" hidden="1" x14ac:dyDescent="0.25">
      <c r="A863" s="118" t="s">
        <v>230</v>
      </c>
      <c r="B863" s="104" t="s">
        <v>37</v>
      </c>
      <c r="C863" s="104" t="s">
        <v>724</v>
      </c>
      <c r="D863" s="109">
        <v>0.33789999999999998</v>
      </c>
      <c r="E863" s="32">
        <f>IF(Recherche!$E$3='Base poids'!A863,1,0)</f>
        <v>0</v>
      </c>
      <c r="F863" s="32">
        <f>IF(E863=0,0,SUM($E$2:E863))</f>
        <v>0</v>
      </c>
    </row>
    <row r="864" spans="1:6" hidden="1" x14ac:dyDescent="0.25">
      <c r="A864" s="118" t="s">
        <v>230</v>
      </c>
      <c r="B864" s="110" t="s">
        <v>31</v>
      </c>
      <c r="C864" s="104" t="s">
        <v>4073</v>
      </c>
      <c r="D864" s="109">
        <v>0.22009999999999999</v>
      </c>
      <c r="E864" s="32">
        <f>IF(Recherche!$E$3='Base poids'!A864,1,0)</f>
        <v>0</v>
      </c>
      <c r="F864" s="32">
        <f>IF(E864=0,0,SUM($E$2:E864))</f>
        <v>0</v>
      </c>
    </row>
    <row r="865" spans="1:6" hidden="1" x14ac:dyDescent="0.25">
      <c r="A865" s="118" t="s">
        <v>230</v>
      </c>
      <c r="B865" s="110" t="s">
        <v>39</v>
      </c>
      <c r="C865" s="104" t="s">
        <v>775</v>
      </c>
      <c r="D865" s="109">
        <v>0.1779</v>
      </c>
      <c r="E865" s="32">
        <f>IF(Recherche!$E$3='Base poids'!A865,1,0)</f>
        <v>0</v>
      </c>
      <c r="F865" s="32">
        <f>IF(E865=0,0,SUM($E$2:E865))</f>
        <v>0</v>
      </c>
    </row>
    <row r="866" spans="1:6" hidden="1" x14ac:dyDescent="0.25">
      <c r="A866" s="118" t="s">
        <v>230</v>
      </c>
      <c r="B866" s="110" t="s">
        <v>17</v>
      </c>
      <c r="C866" s="104" t="s">
        <v>3350</v>
      </c>
      <c r="D866" s="109">
        <v>0.14729999999999999</v>
      </c>
      <c r="E866" s="32">
        <f>IF(Recherche!$E$3='Base poids'!A866,1,0)</f>
        <v>0</v>
      </c>
      <c r="F866" s="32">
        <f>IF(E866=0,0,SUM($E$2:E866))</f>
        <v>0</v>
      </c>
    </row>
    <row r="867" spans="1:6" hidden="1" x14ac:dyDescent="0.25">
      <c r="A867" s="118" t="s">
        <v>230</v>
      </c>
      <c r="B867" s="110" t="s">
        <v>29</v>
      </c>
      <c r="C867" s="104" t="s">
        <v>5766</v>
      </c>
      <c r="D867" s="109">
        <v>0.1169</v>
      </c>
      <c r="E867" s="32">
        <f>IF(Recherche!$E$3='Base poids'!A867,1,0)</f>
        <v>0</v>
      </c>
      <c r="F867" s="32">
        <f>IF(E867=0,0,SUM($E$2:E867))</f>
        <v>0</v>
      </c>
    </row>
    <row r="868" spans="1:6" hidden="1" x14ac:dyDescent="0.25">
      <c r="A868" s="118" t="s">
        <v>159</v>
      </c>
      <c r="B868" s="110" t="s">
        <v>43</v>
      </c>
      <c r="C868" s="104" t="s">
        <v>782</v>
      </c>
      <c r="D868" s="109">
        <v>0.29680000000000001</v>
      </c>
      <c r="E868" s="32">
        <f>IF(Recherche!$E$3='Base poids'!A868,1,0)</f>
        <v>0</v>
      </c>
      <c r="F868" s="32">
        <f>IF(E868=0,0,SUM($E$2:E868))</f>
        <v>0</v>
      </c>
    </row>
    <row r="869" spans="1:6" hidden="1" x14ac:dyDescent="0.25">
      <c r="A869" s="118" t="s">
        <v>159</v>
      </c>
      <c r="B869" s="110" t="s">
        <v>17</v>
      </c>
      <c r="C869" s="104" t="s">
        <v>3350</v>
      </c>
      <c r="D869" s="109">
        <v>0.23119999999999999</v>
      </c>
      <c r="E869" s="32">
        <f>IF(Recherche!$E$3='Base poids'!A869,1,0)</f>
        <v>0</v>
      </c>
      <c r="F869" s="32">
        <f>IF(E869=0,0,SUM($E$2:E869))</f>
        <v>0</v>
      </c>
    </row>
    <row r="870" spans="1:6" hidden="1" x14ac:dyDescent="0.25">
      <c r="A870" s="118" t="s">
        <v>159</v>
      </c>
      <c r="B870" s="110" t="s">
        <v>31</v>
      </c>
      <c r="C870" s="104" t="s">
        <v>4073</v>
      </c>
      <c r="D870" s="109">
        <v>0.20630000000000001</v>
      </c>
      <c r="E870" s="32">
        <f>IF(Recherche!$E$3='Base poids'!A870,1,0)</f>
        <v>0</v>
      </c>
      <c r="F870" s="32">
        <f>IF(E870=0,0,SUM($E$2:E870))</f>
        <v>0</v>
      </c>
    </row>
    <row r="871" spans="1:6" hidden="1" x14ac:dyDescent="0.25">
      <c r="A871" s="118" t="s">
        <v>159</v>
      </c>
      <c r="B871" s="104" t="s">
        <v>37</v>
      </c>
      <c r="C871" s="104" t="s">
        <v>733</v>
      </c>
      <c r="D871" s="109">
        <v>0.1749</v>
      </c>
      <c r="E871" s="32">
        <f>IF(Recherche!$E$3='Base poids'!A871,1,0)</f>
        <v>0</v>
      </c>
      <c r="F871" s="32">
        <f>IF(E871=0,0,SUM($E$2:E871))</f>
        <v>0</v>
      </c>
    </row>
    <row r="872" spans="1:6" hidden="1" x14ac:dyDescent="0.25">
      <c r="A872" s="118" t="s">
        <v>159</v>
      </c>
      <c r="B872" s="110" t="s">
        <v>29</v>
      </c>
      <c r="C872" s="104" t="s">
        <v>5789</v>
      </c>
      <c r="D872" s="109">
        <v>9.0800000000000006E-2</v>
      </c>
      <c r="E872" s="32">
        <f>IF(Recherche!$E$3='Base poids'!A872,1,0)</f>
        <v>0</v>
      </c>
      <c r="F872" s="32">
        <f>IF(E872=0,0,SUM($E$2:E872))</f>
        <v>0</v>
      </c>
    </row>
    <row r="873" spans="1:6" hidden="1" x14ac:dyDescent="0.25">
      <c r="A873" s="118" t="s">
        <v>337</v>
      </c>
      <c r="B873" s="110" t="s">
        <v>39</v>
      </c>
      <c r="C873" s="104" t="s">
        <v>770</v>
      </c>
      <c r="D873" s="109">
        <v>0.85260000000000002</v>
      </c>
      <c r="E873" s="32">
        <f>IF(Recherche!$E$3='Base poids'!A873,1,0)</f>
        <v>0</v>
      </c>
      <c r="F873" s="32">
        <f>IF(E873=0,0,SUM($E$2:E873))</f>
        <v>0</v>
      </c>
    </row>
    <row r="874" spans="1:6" hidden="1" x14ac:dyDescent="0.25">
      <c r="A874" s="118" t="s">
        <v>337</v>
      </c>
      <c r="B874" s="110" t="s">
        <v>31</v>
      </c>
      <c r="C874" s="104" t="s">
        <v>4070</v>
      </c>
      <c r="D874" s="109">
        <v>0.1474</v>
      </c>
      <c r="E874" s="32">
        <f>IF(Recherche!$E$3='Base poids'!A874,1,0)</f>
        <v>0</v>
      </c>
      <c r="F874" s="32">
        <f>IF(E874=0,0,SUM($E$2:E874))</f>
        <v>0</v>
      </c>
    </row>
    <row r="875" spans="1:6" hidden="1" x14ac:dyDescent="0.25">
      <c r="A875" s="118" t="s">
        <v>551</v>
      </c>
      <c r="B875" s="110" t="s">
        <v>31</v>
      </c>
      <c r="C875" s="104" t="s">
        <v>4074</v>
      </c>
      <c r="D875" s="109">
        <v>0.35389999999999999</v>
      </c>
      <c r="E875" s="32">
        <f>IF(Recherche!$E$3='Base poids'!A875,1,0)</f>
        <v>0</v>
      </c>
      <c r="F875" s="32">
        <f>IF(E875=0,0,SUM($E$2:E875))</f>
        <v>0</v>
      </c>
    </row>
    <row r="876" spans="1:6" hidden="1" x14ac:dyDescent="0.25">
      <c r="A876" s="118" t="s">
        <v>551</v>
      </c>
      <c r="B876" s="110" t="s">
        <v>43</v>
      </c>
      <c r="C876" s="104" t="s">
        <v>776</v>
      </c>
      <c r="D876" s="109">
        <v>0.25290000000000001</v>
      </c>
      <c r="E876" s="32">
        <f>IF(Recherche!$E$3='Base poids'!A876,1,0)</f>
        <v>0</v>
      </c>
      <c r="F876" s="32">
        <f>IF(E876=0,0,SUM($E$2:E876))</f>
        <v>0</v>
      </c>
    </row>
    <row r="877" spans="1:6" hidden="1" x14ac:dyDescent="0.25">
      <c r="A877" s="118" t="s">
        <v>551</v>
      </c>
      <c r="B877" s="110" t="s">
        <v>29</v>
      </c>
      <c r="C877" s="104" t="s">
        <v>5745</v>
      </c>
      <c r="D877" s="109">
        <v>0.21290000000000001</v>
      </c>
      <c r="E877" s="32">
        <f>IF(Recherche!$E$3='Base poids'!A877,1,0)</f>
        <v>0</v>
      </c>
      <c r="F877" s="32">
        <f>IF(E877=0,0,SUM($E$2:E877))</f>
        <v>0</v>
      </c>
    </row>
    <row r="878" spans="1:6" hidden="1" x14ac:dyDescent="0.25">
      <c r="A878" s="118" t="s">
        <v>551</v>
      </c>
      <c r="B878" s="104" t="s">
        <v>37</v>
      </c>
      <c r="C878" s="104" t="s">
        <v>726</v>
      </c>
      <c r="D878" s="109">
        <v>0.1802</v>
      </c>
      <c r="E878" s="32">
        <f>IF(Recherche!$E$3='Base poids'!A878,1,0)</f>
        <v>0</v>
      </c>
      <c r="F878" s="32">
        <f>IF(E878=0,0,SUM($E$2:E878))</f>
        <v>0</v>
      </c>
    </row>
    <row r="879" spans="1:6" hidden="1" x14ac:dyDescent="0.25">
      <c r="A879" s="118" t="s">
        <v>232</v>
      </c>
      <c r="B879" s="110" t="s">
        <v>39</v>
      </c>
      <c r="C879" s="104" t="s">
        <v>775</v>
      </c>
      <c r="D879" s="109">
        <v>0.4083</v>
      </c>
      <c r="E879" s="32">
        <f>IF(Recherche!$E$3='Base poids'!A879,1,0)</f>
        <v>0</v>
      </c>
      <c r="F879" s="32">
        <f>IF(E879=0,0,SUM($E$2:E879))</f>
        <v>0</v>
      </c>
    </row>
    <row r="880" spans="1:6" hidden="1" x14ac:dyDescent="0.25">
      <c r="A880" s="118" t="s">
        <v>232</v>
      </c>
      <c r="B880" s="110" t="s">
        <v>43</v>
      </c>
      <c r="C880" s="104" t="s">
        <v>774</v>
      </c>
      <c r="D880" s="109">
        <v>0.32950000000000002</v>
      </c>
      <c r="E880" s="32">
        <f>IF(Recherche!$E$3='Base poids'!A880,1,0)</f>
        <v>0</v>
      </c>
      <c r="F880" s="32">
        <f>IF(E880=0,0,SUM($E$2:E880))</f>
        <v>0</v>
      </c>
    </row>
    <row r="881" spans="1:6" hidden="1" x14ac:dyDescent="0.25">
      <c r="A881" s="118" t="s">
        <v>232</v>
      </c>
      <c r="B881" s="110" t="s">
        <v>29</v>
      </c>
      <c r="C881" s="104" t="s">
        <v>5658</v>
      </c>
      <c r="D881" s="109">
        <v>0.14990000000000001</v>
      </c>
      <c r="E881" s="32">
        <f>IF(Recherche!$E$3='Base poids'!A881,1,0)</f>
        <v>0</v>
      </c>
      <c r="F881" s="32">
        <f>IF(E881=0,0,SUM($E$2:E881))</f>
        <v>0</v>
      </c>
    </row>
    <row r="882" spans="1:6" hidden="1" x14ac:dyDescent="0.25">
      <c r="A882" s="118" t="s">
        <v>232</v>
      </c>
      <c r="B882" s="104" t="s">
        <v>37</v>
      </c>
      <c r="C882" s="104" t="s">
        <v>728</v>
      </c>
      <c r="D882" s="109">
        <v>0.1123</v>
      </c>
      <c r="E882" s="32">
        <f>IF(Recherche!$E$3='Base poids'!A882,1,0)</f>
        <v>0</v>
      </c>
      <c r="F882" s="32">
        <f>IF(E882=0,0,SUM($E$2:E882))</f>
        <v>0</v>
      </c>
    </row>
    <row r="883" spans="1:6" hidden="1" x14ac:dyDescent="0.25">
      <c r="A883" s="118" t="s">
        <v>234</v>
      </c>
      <c r="B883" s="110" t="s">
        <v>43</v>
      </c>
      <c r="C883" s="104" t="s">
        <v>773</v>
      </c>
      <c r="D883" s="109">
        <v>0.28460000000000002</v>
      </c>
      <c r="E883" s="32">
        <f>IF(Recherche!$E$3='Base poids'!A883,1,0)</f>
        <v>0</v>
      </c>
      <c r="F883" s="32">
        <f>IF(E883=0,0,SUM($E$2:E883))</f>
        <v>0</v>
      </c>
    </row>
    <row r="884" spans="1:6" hidden="1" x14ac:dyDescent="0.25">
      <c r="A884" s="118" t="s">
        <v>234</v>
      </c>
      <c r="B884" s="110" t="s">
        <v>31</v>
      </c>
      <c r="C884" s="104" t="s">
        <v>4071</v>
      </c>
      <c r="D884" s="109">
        <v>0.22650000000000001</v>
      </c>
      <c r="E884" s="32">
        <f>IF(Recherche!$E$3='Base poids'!A884,1,0)</f>
        <v>0</v>
      </c>
      <c r="F884" s="32">
        <f>IF(E884=0,0,SUM($E$2:E884))</f>
        <v>0</v>
      </c>
    </row>
    <row r="885" spans="1:6" hidden="1" x14ac:dyDescent="0.25">
      <c r="A885" s="118" t="s">
        <v>234</v>
      </c>
      <c r="B885" s="104" t="s">
        <v>37</v>
      </c>
      <c r="C885" s="104" t="s">
        <v>733</v>
      </c>
      <c r="D885" s="109">
        <v>0.18240000000000001</v>
      </c>
      <c r="E885" s="32">
        <f>IF(Recherche!$E$3='Base poids'!A885,1,0)</f>
        <v>0</v>
      </c>
      <c r="F885" s="32">
        <f>IF(E885=0,0,SUM($E$2:E885))</f>
        <v>0</v>
      </c>
    </row>
    <row r="886" spans="1:6" hidden="1" x14ac:dyDescent="0.25">
      <c r="A886" s="118" t="s">
        <v>234</v>
      </c>
      <c r="B886" s="110" t="s">
        <v>29</v>
      </c>
      <c r="C886" s="104" t="s">
        <v>5695</v>
      </c>
      <c r="D886" s="109">
        <v>0.1181</v>
      </c>
      <c r="E886" s="32">
        <f>IF(Recherche!$E$3='Base poids'!A886,1,0)</f>
        <v>0</v>
      </c>
      <c r="F886" s="32">
        <f>IF(E886=0,0,SUM($E$2:E886))</f>
        <v>0</v>
      </c>
    </row>
    <row r="887" spans="1:6" hidden="1" x14ac:dyDescent="0.25">
      <c r="A887" s="118" t="s">
        <v>234</v>
      </c>
      <c r="B887" s="110" t="s">
        <v>25</v>
      </c>
      <c r="C887" s="104" t="s">
        <v>786</v>
      </c>
      <c r="D887" s="109">
        <v>0.1062</v>
      </c>
      <c r="E887" s="32">
        <f>IF(Recherche!$E$3='Base poids'!A887,1,0)</f>
        <v>0</v>
      </c>
      <c r="F887" s="32">
        <f>IF(E887=0,0,SUM($E$2:E887))</f>
        <v>0</v>
      </c>
    </row>
    <row r="888" spans="1:6" hidden="1" x14ac:dyDescent="0.25">
      <c r="A888" s="118" t="s">
        <v>234</v>
      </c>
      <c r="B888" s="110" t="s">
        <v>17</v>
      </c>
      <c r="C888" s="104" t="s">
        <v>3350</v>
      </c>
      <c r="D888" s="109">
        <v>8.2199999999999995E-2</v>
      </c>
      <c r="E888" s="32">
        <f>IF(Recherche!$E$3='Base poids'!A888,1,0)</f>
        <v>0</v>
      </c>
      <c r="F888" s="32">
        <f>IF(E888=0,0,SUM($E$2:E888))</f>
        <v>0</v>
      </c>
    </row>
    <row r="889" spans="1:6" hidden="1" x14ac:dyDescent="0.25">
      <c r="A889" s="118" t="s">
        <v>339</v>
      </c>
      <c r="B889" s="110" t="s">
        <v>31</v>
      </c>
      <c r="C889" s="104" t="s">
        <v>4072</v>
      </c>
      <c r="D889" s="109">
        <v>0.3039</v>
      </c>
      <c r="E889" s="32">
        <f>IF(Recherche!$E$3='Base poids'!A889,1,0)</f>
        <v>0</v>
      </c>
      <c r="F889" s="32">
        <f>IF(E889=0,0,SUM($E$2:E889))</f>
        <v>0</v>
      </c>
    </row>
    <row r="890" spans="1:6" hidden="1" x14ac:dyDescent="0.25">
      <c r="A890" s="118" t="s">
        <v>339</v>
      </c>
      <c r="B890" s="110" t="s">
        <v>43</v>
      </c>
      <c r="C890" s="104" t="s">
        <v>781</v>
      </c>
      <c r="D890" s="109">
        <v>0.29759999999999998</v>
      </c>
      <c r="E890" s="32">
        <f>IF(Recherche!$E$3='Base poids'!A890,1,0)</f>
        <v>0</v>
      </c>
      <c r="F890" s="32">
        <f>IF(E890=0,0,SUM($E$2:E890))</f>
        <v>0</v>
      </c>
    </row>
    <row r="891" spans="1:6" hidden="1" x14ac:dyDescent="0.25">
      <c r="A891" s="118" t="s">
        <v>339</v>
      </c>
      <c r="B891" s="104" t="s">
        <v>37</v>
      </c>
      <c r="C891" s="104" t="s">
        <v>724</v>
      </c>
      <c r="D891" s="109">
        <v>0.21629999999999999</v>
      </c>
      <c r="E891" s="32">
        <f>IF(Recherche!$E$3='Base poids'!A891,1,0)</f>
        <v>0</v>
      </c>
      <c r="F891" s="32">
        <f>IF(E891=0,0,SUM($E$2:E891))</f>
        <v>0</v>
      </c>
    </row>
    <row r="892" spans="1:6" hidden="1" x14ac:dyDescent="0.25">
      <c r="A892" s="118" t="s">
        <v>339</v>
      </c>
      <c r="B892" s="110" t="s">
        <v>39</v>
      </c>
      <c r="C892" s="104" t="s">
        <v>775</v>
      </c>
      <c r="D892" s="109">
        <v>0.1139</v>
      </c>
      <c r="E892" s="32">
        <f>IF(Recherche!$E$3='Base poids'!A892,1,0)</f>
        <v>0</v>
      </c>
      <c r="F892" s="32">
        <f>IF(E892=0,0,SUM($E$2:E892))</f>
        <v>0</v>
      </c>
    </row>
    <row r="893" spans="1:6" hidden="1" x14ac:dyDescent="0.25">
      <c r="A893" s="118" t="s">
        <v>339</v>
      </c>
      <c r="B893" s="110" t="s">
        <v>29</v>
      </c>
      <c r="C893" s="104" t="s">
        <v>5658</v>
      </c>
      <c r="D893" s="109">
        <v>6.83E-2</v>
      </c>
      <c r="E893" s="32">
        <f>IF(Recherche!$E$3='Base poids'!A893,1,0)</f>
        <v>0</v>
      </c>
      <c r="F893" s="32">
        <f>IF(E893=0,0,SUM($E$2:E893))</f>
        <v>0</v>
      </c>
    </row>
    <row r="894" spans="1:6" hidden="1" x14ac:dyDescent="0.25">
      <c r="A894" s="118" t="s">
        <v>341</v>
      </c>
      <c r="B894" s="104" t="s">
        <v>37</v>
      </c>
      <c r="C894" s="104" t="s">
        <v>728</v>
      </c>
      <c r="D894" s="109">
        <v>0.30769999999999997</v>
      </c>
      <c r="E894" s="32">
        <f>IF(Recherche!$E$3='Base poids'!A894,1,0)</f>
        <v>0</v>
      </c>
      <c r="F894" s="32">
        <f>IF(E894=0,0,SUM($E$2:E894))</f>
        <v>0</v>
      </c>
    </row>
    <row r="895" spans="1:6" hidden="1" x14ac:dyDescent="0.25">
      <c r="A895" s="118" t="s">
        <v>341</v>
      </c>
      <c r="B895" s="110" t="s">
        <v>31</v>
      </c>
      <c r="C895" s="104" t="s">
        <v>4079</v>
      </c>
      <c r="D895" s="109">
        <v>0.22989999999999999</v>
      </c>
      <c r="E895" s="32">
        <f>IF(Recherche!$E$3='Base poids'!A895,1,0)</f>
        <v>0</v>
      </c>
      <c r="F895" s="32">
        <f>IF(E895=0,0,SUM($E$2:E895))</f>
        <v>0</v>
      </c>
    </row>
    <row r="896" spans="1:6" hidden="1" x14ac:dyDescent="0.25">
      <c r="A896" s="118" t="s">
        <v>341</v>
      </c>
      <c r="B896" s="110" t="s">
        <v>39</v>
      </c>
      <c r="C896" s="104" t="s">
        <v>775</v>
      </c>
      <c r="D896" s="109">
        <v>0.15140000000000001</v>
      </c>
      <c r="E896" s="32">
        <f>IF(Recherche!$E$3='Base poids'!A896,1,0)</f>
        <v>0</v>
      </c>
      <c r="F896" s="32">
        <f>IF(E896=0,0,SUM($E$2:E896))</f>
        <v>0</v>
      </c>
    </row>
    <row r="897" spans="1:6" hidden="1" x14ac:dyDescent="0.25">
      <c r="A897" s="118" t="s">
        <v>341</v>
      </c>
      <c r="B897" s="110" t="s">
        <v>43</v>
      </c>
      <c r="C897" s="104" t="s">
        <v>774</v>
      </c>
      <c r="D897" s="109">
        <v>0.1474</v>
      </c>
      <c r="E897" s="32">
        <f>IF(Recherche!$E$3='Base poids'!A897,1,0)</f>
        <v>0</v>
      </c>
      <c r="F897" s="32">
        <f>IF(E897=0,0,SUM($E$2:E897))</f>
        <v>0</v>
      </c>
    </row>
    <row r="898" spans="1:6" hidden="1" x14ac:dyDescent="0.25">
      <c r="A898" s="118" t="s">
        <v>341</v>
      </c>
      <c r="B898" s="110" t="s">
        <v>25</v>
      </c>
      <c r="C898" s="104" t="s">
        <v>3349</v>
      </c>
      <c r="D898" s="109">
        <v>0.125</v>
      </c>
      <c r="E898" s="32">
        <f>IF(Recherche!$E$3='Base poids'!A898,1,0)</f>
        <v>0</v>
      </c>
      <c r="F898" s="32">
        <f>IF(E898=0,0,SUM($E$2:E898))</f>
        <v>0</v>
      </c>
    </row>
    <row r="899" spans="1:6" hidden="1" x14ac:dyDescent="0.25">
      <c r="A899" s="118" t="s">
        <v>341</v>
      </c>
      <c r="B899" s="110" t="s">
        <v>29</v>
      </c>
      <c r="C899" s="104" t="s">
        <v>5766</v>
      </c>
      <c r="D899" s="109">
        <v>3.8600000000000002E-2</v>
      </c>
      <c r="E899" s="32">
        <f>IF(Recherche!$E$3='Base poids'!A899,1,0)</f>
        <v>0</v>
      </c>
      <c r="F899" s="32">
        <f>IF(E899=0,0,SUM($E$2:E899))</f>
        <v>0</v>
      </c>
    </row>
    <row r="900" spans="1:6" hidden="1" x14ac:dyDescent="0.25">
      <c r="A900" s="118" t="s">
        <v>56</v>
      </c>
      <c r="B900" s="110" t="s">
        <v>29</v>
      </c>
      <c r="C900" s="104" t="s">
        <v>5714</v>
      </c>
      <c r="D900" s="109">
        <v>0.38269999999999998</v>
      </c>
      <c r="E900" s="32">
        <f>IF(Recherche!$E$3='Base poids'!A900,1,0)</f>
        <v>0</v>
      </c>
      <c r="F900" s="32">
        <f>IF(E900=0,0,SUM($E$2:E900))</f>
        <v>0</v>
      </c>
    </row>
    <row r="901" spans="1:6" hidden="1" x14ac:dyDescent="0.25">
      <c r="A901" s="118" t="s">
        <v>56</v>
      </c>
      <c r="B901" s="104" t="s">
        <v>37</v>
      </c>
      <c r="C901" s="104" t="s">
        <v>728</v>
      </c>
      <c r="D901" s="109">
        <v>0.28789999999999999</v>
      </c>
      <c r="E901" s="32">
        <f>IF(Recherche!$E$3='Base poids'!A901,1,0)</f>
        <v>0</v>
      </c>
      <c r="F901" s="32">
        <f>IF(E901=0,0,SUM($E$2:E901))</f>
        <v>0</v>
      </c>
    </row>
    <row r="902" spans="1:6" hidden="1" x14ac:dyDescent="0.25">
      <c r="A902" s="118" t="s">
        <v>56</v>
      </c>
      <c r="B902" s="110" t="s">
        <v>31</v>
      </c>
      <c r="C902" s="104" t="s">
        <v>4076</v>
      </c>
      <c r="D902" s="109">
        <v>0.12039999999999999</v>
      </c>
      <c r="E902" s="32">
        <f>IF(Recherche!$E$3='Base poids'!A902,1,0)</f>
        <v>0</v>
      </c>
      <c r="F902" s="32">
        <f>IF(E902=0,0,SUM($E$2:E902))</f>
        <v>0</v>
      </c>
    </row>
    <row r="903" spans="1:6" hidden="1" x14ac:dyDescent="0.25">
      <c r="A903" s="118" t="s">
        <v>56</v>
      </c>
      <c r="B903" s="110" t="s">
        <v>39</v>
      </c>
      <c r="C903" s="104" t="s">
        <v>787</v>
      </c>
      <c r="D903" s="109">
        <v>0.1074</v>
      </c>
      <c r="E903" s="32">
        <f>IF(Recherche!$E$3='Base poids'!A903,1,0)</f>
        <v>0</v>
      </c>
      <c r="F903" s="32">
        <f>IF(E903=0,0,SUM($E$2:E903))</f>
        <v>0</v>
      </c>
    </row>
    <row r="904" spans="1:6" hidden="1" x14ac:dyDescent="0.25">
      <c r="A904" s="118" t="s">
        <v>56</v>
      </c>
      <c r="B904" s="110" t="s">
        <v>43</v>
      </c>
      <c r="C904" s="104" t="s">
        <v>774</v>
      </c>
      <c r="D904" s="111">
        <v>0.1016</v>
      </c>
      <c r="E904" s="32">
        <f>IF(Recherche!$E$3='Base poids'!A904,1,0)</f>
        <v>0</v>
      </c>
      <c r="F904" s="32">
        <f>IF(E904=0,0,SUM($E$2:E904))</f>
        <v>0</v>
      </c>
    </row>
    <row r="905" spans="1:6" hidden="1" x14ac:dyDescent="0.25">
      <c r="A905" s="118" t="s">
        <v>236</v>
      </c>
      <c r="B905" s="104" t="s">
        <v>37</v>
      </c>
      <c r="C905" s="104" t="s">
        <v>726</v>
      </c>
      <c r="D905" s="109">
        <v>0.57840000000000003</v>
      </c>
      <c r="E905" s="32">
        <f>IF(Recherche!$E$3='Base poids'!A905,1,0)</f>
        <v>0</v>
      </c>
      <c r="F905" s="32">
        <f>IF(E905=0,0,SUM($E$2:E905))</f>
        <v>0</v>
      </c>
    </row>
    <row r="906" spans="1:6" hidden="1" x14ac:dyDescent="0.25">
      <c r="A906" s="118" t="s">
        <v>236</v>
      </c>
      <c r="B906" s="110" t="s">
        <v>31</v>
      </c>
      <c r="C906" s="104" t="s">
        <v>4074</v>
      </c>
      <c r="D906" s="109">
        <v>0.16420000000000001</v>
      </c>
      <c r="E906" s="32">
        <f>IF(Recherche!$E$3='Base poids'!A906,1,0)</f>
        <v>0</v>
      </c>
      <c r="F906" s="32">
        <f>IF(E906=0,0,SUM($E$2:E906))</f>
        <v>0</v>
      </c>
    </row>
    <row r="907" spans="1:6" hidden="1" x14ac:dyDescent="0.25">
      <c r="A907" s="118" t="s">
        <v>236</v>
      </c>
      <c r="B907" s="110" t="s">
        <v>29</v>
      </c>
      <c r="C907" s="104" t="s">
        <v>5688</v>
      </c>
      <c r="D907" s="109">
        <v>0.13</v>
      </c>
      <c r="E907" s="32">
        <f>IF(Recherche!$E$3='Base poids'!A907,1,0)</f>
        <v>0</v>
      </c>
      <c r="F907" s="32">
        <f>IF(E907=0,0,SUM($E$2:E907))</f>
        <v>0</v>
      </c>
    </row>
    <row r="908" spans="1:6" hidden="1" x14ac:dyDescent="0.25">
      <c r="A908" s="118" t="s">
        <v>236</v>
      </c>
      <c r="B908" s="110" t="s">
        <v>43</v>
      </c>
      <c r="C908" s="112" t="s">
        <v>788</v>
      </c>
      <c r="D908" s="109">
        <v>0.12740000000000001</v>
      </c>
      <c r="E908" s="32">
        <f>IF(Recherche!$E$3='Base poids'!A908,1,0)</f>
        <v>0</v>
      </c>
      <c r="F908" s="32">
        <f>IF(E908=0,0,SUM($E$2:E908))</f>
        <v>0</v>
      </c>
    </row>
    <row r="909" spans="1:6" hidden="1" x14ac:dyDescent="0.25">
      <c r="A909" s="118" t="s">
        <v>553</v>
      </c>
      <c r="B909" s="110" t="s">
        <v>31</v>
      </c>
      <c r="C909" s="104" t="s">
        <v>4078</v>
      </c>
      <c r="D909" s="109">
        <v>0.3679</v>
      </c>
      <c r="E909" s="32">
        <f>IF(Recherche!$E$3='Base poids'!A909,1,0)</f>
        <v>0</v>
      </c>
      <c r="F909" s="32">
        <f>IF(E909=0,0,SUM($E$2:E909))</f>
        <v>0</v>
      </c>
    </row>
    <row r="910" spans="1:6" hidden="1" x14ac:dyDescent="0.25">
      <c r="A910" s="118" t="s">
        <v>553</v>
      </c>
      <c r="B910" s="104" t="s">
        <v>37</v>
      </c>
      <c r="C910" s="104" t="s">
        <v>726</v>
      </c>
      <c r="D910" s="109">
        <v>0.32579999999999998</v>
      </c>
      <c r="E910" s="32">
        <f>IF(Recherche!$E$3='Base poids'!A910,1,0)</f>
        <v>0</v>
      </c>
      <c r="F910" s="32">
        <f>IF(E910=0,0,SUM($E$2:E910))</f>
        <v>0</v>
      </c>
    </row>
    <row r="911" spans="1:6" hidden="1" x14ac:dyDescent="0.25">
      <c r="A911" s="118" t="s">
        <v>553</v>
      </c>
      <c r="B911" s="110" t="s">
        <v>29</v>
      </c>
      <c r="C911" s="104" t="s">
        <v>5745</v>
      </c>
      <c r="D911" s="109">
        <v>0.21279999999999999</v>
      </c>
      <c r="E911" s="32">
        <f>IF(Recherche!$E$3='Base poids'!A911,1,0)</f>
        <v>0</v>
      </c>
      <c r="F911" s="32">
        <f>IF(E911=0,0,SUM($E$2:E911))</f>
        <v>0</v>
      </c>
    </row>
    <row r="912" spans="1:6" hidden="1" x14ac:dyDescent="0.25">
      <c r="A912" s="118" t="s">
        <v>553</v>
      </c>
      <c r="B912" s="110" t="s">
        <v>17</v>
      </c>
      <c r="C912" s="104" t="s">
        <v>3350</v>
      </c>
      <c r="D912" s="109">
        <v>9.3600000000000003E-2</v>
      </c>
      <c r="E912" s="32">
        <f>IF(Recherche!$E$3='Base poids'!A912,1,0)</f>
        <v>0</v>
      </c>
      <c r="F912" s="32">
        <f>IF(E912=0,0,SUM($E$2:E912))</f>
        <v>0</v>
      </c>
    </row>
    <row r="913" spans="1:6" hidden="1" x14ac:dyDescent="0.25">
      <c r="A913" s="118" t="s">
        <v>238</v>
      </c>
      <c r="B913" s="104" t="s">
        <v>37</v>
      </c>
      <c r="C913" s="104" t="s">
        <v>733</v>
      </c>
      <c r="D913" s="109">
        <v>0.36930000000000002</v>
      </c>
      <c r="E913" s="32">
        <f>IF(Recherche!$E$3='Base poids'!A913,1,0)</f>
        <v>0</v>
      </c>
      <c r="F913" s="32">
        <f>IF(E913=0,0,SUM($E$2:E913))</f>
        <v>0</v>
      </c>
    </row>
    <row r="914" spans="1:6" hidden="1" x14ac:dyDescent="0.25">
      <c r="A914" s="118" t="s">
        <v>238</v>
      </c>
      <c r="B914" s="110" t="s">
        <v>31</v>
      </c>
      <c r="C914" s="104" t="s">
        <v>4071</v>
      </c>
      <c r="D914" s="109">
        <v>0.25929999999999997</v>
      </c>
      <c r="E914" s="32">
        <f>IF(Recherche!$E$3='Base poids'!A914,1,0)</f>
        <v>0</v>
      </c>
      <c r="F914" s="32">
        <f>IF(E914=0,0,SUM($E$2:E914))</f>
        <v>0</v>
      </c>
    </row>
    <row r="915" spans="1:6" hidden="1" x14ac:dyDescent="0.25">
      <c r="A915" s="118" t="s">
        <v>238</v>
      </c>
      <c r="B915" s="110" t="s">
        <v>43</v>
      </c>
      <c r="C915" s="104" t="s">
        <v>773</v>
      </c>
      <c r="D915" s="109">
        <v>0.151</v>
      </c>
      <c r="E915" s="32">
        <f>IF(Recherche!$E$3='Base poids'!A915,1,0)</f>
        <v>0</v>
      </c>
      <c r="F915" s="32">
        <f>IF(E915=0,0,SUM($E$2:E915))</f>
        <v>0</v>
      </c>
    </row>
    <row r="916" spans="1:6" hidden="1" x14ac:dyDescent="0.25">
      <c r="A916" s="118" t="s">
        <v>238</v>
      </c>
      <c r="B916" s="110" t="s">
        <v>29</v>
      </c>
      <c r="C916" s="104" t="s">
        <v>5695</v>
      </c>
      <c r="D916" s="109">
        <v>0.12690000000000001</v>
      </c>
      <c r="E916" s="32">
        <f>IF(Recherche!$E$3='Base poids'!A916,1,0)</f>
        <v>0</v>
      </c>
      <c r="F916" s="32">
        <f>IF(E916=0,0,SUM($E$2:E916))</f>
        <v>0</v>
      </c>
    </row>
    <row r="917" spans="1:6" hidden="1" x14ac:dyDescent="0.25">
      <c r="A917" s="118" t="s">
        <v>238</v>
      </c>
      <c r="B917" s="110" t="s">
        <v>17</v>
      </c>
      <c r="C917" s="104" t="s">
        <v>3350</v>
      </c>
      <c r="D917" s="109">
        <v>9.3399999999999997E-2</v>
      </c>
      <c r="E917" s="32">
        <f>IF(Recherche!$E$3='Base poids'!A917,1,0)</f>
        <v>0</v>
      </c>
      <c r="F917" s="32">
        <f>IF(E917=0,0,SUM($E$2:E917))</f>
        <v>0</v>
      </c>
    </row>
    <row r="918" spans="1:6" hidden="1" x14ac:dyDescent="0.25">
      <c r="A918" s="118" t="s">
        <v>161</v>
      </c>
      <c r="B918" s="110" t="s">
        <v>31</v>
      </c>
      <c r="C918" s="104" t="s">
        <v>4083</v>
      </c>
      <c r="D918" s="109">
        <v>0.31900000000000001</v>
      </c>
      <c r="E918" s="32">
        <f>IF(Recherche!$E$3='Base poids'!A918,1,0)</f>
        <v>0</v>
      </c>
      <c r="F918" s="32">
        <f>IF(E918=0,0,SUM($E$2:E918))</f>
        <v>0</v>
      </c>
    </row>
    <row r="919" spans="1:6" hidden="1" x14ac:dyDescent="0.25">
      <c r="A919" s="118" t="s">
        <v>161</v>
      </c>
      <c r="B919" s="110" t="s">
        <v>43</v>
      </c>
      <c r="C919" s="104" t="s">
        <v>773</v>
      </c>
      <c r="D919" s="109">
        <v>0.29049999999999998</v>
      </c>
      <c r="E919" s="32">
        <f>IF(Recherche!$E$3='Base poids'!A919,1,0)</f>
        <v>0</v>
      </c>
      <c r="F919" s="32">
        <f>IF(E919=0,0,SUM($E$2:E919))</f>
        <v>0</v>
      </c>
    </row>
    <row r="920" spans="1:6" hidden="1" x14ac:dyDescent="0.25">
      <c r="A920" s="118" t="s">
        <v>161</v>
      </c>
      <c r="B920" s="104" t="s">
        <v>37</v>
      </c>
      <c r="C920" s="104" t="s">
        <v>732</v>
      </c>
      <c r="D920" s="109">
        <v>0.23050000000000001</v>
      </c>
      <c r="E920" s="32">
        <f>IF(Recherche!$E$3='Base poids'!A920,1,0)</f>
        <v>0</v>
      </c>
      <c r="F920" s="32">
        <f>IF(E920=0,0,SUM($E$2:E920))</f>
        <v>0</v>
      </c>
    </row>
    <row r="921" spans="1:6" hidden="1" x14ac:dyDescent="0.25">
      <c r="A921" s="118" t="s">
        <v>161</v>
      </c>
      <c r="B921" s="110" t="s">
        <v>29</v>
      </c>
      <c r="C921" s="104" t="s">
        <v>5680</v>
      </c>
      <c r="D921" s="109">
        <v>0.16</v>
      </c>
      <c r="E921" s="32">
        <f>IF(Recherche!$E$3='Base poids'!A921,1,0)</f>
        <v>0</v>
      </c>
      <c r="F921" s="32">
        <f>IF(E921=0,0,SUM($E$2:E921))</f>
        <v>0</v>
      </c>
    </row>
    <row r="922" spans="1:6" hidden="1" x14ac:dyDescent="0.25">
      <c r="A922" s="118" t="s">
        <v>343</v>
      </c>
      <c r="B922" s="104" t="s">
        <v>37</v>
      </c>
      <c r="C922" s="104" t="s">
        <v>728</v>
      </c>
      <c r="D922" s="109">
        <v>0.33200000000000002</v>
      </c>
      <c r="E922" s="32">
        <f>IF(Recherche!$E$3='Base poids'!A922,1,0)</f>
        <v>0</v>
      </c>
      <c r="F922" s="32">
        <f>IF(E922=0,0,SUM($E$2:E922))</f>
        <v>0</v>
      </c>
    </row>
    <row r="923" spans="1:6" hidden="1" x14ac:dyDescent="0.25">
      <c r="A923" s="118" t="s">
        <v>343</v>
      </c>
      <c r="B923" s="110" t="s">
        <v>29</v>
      </c>
      <c r="C923" s="104" t="s">
        <v>5688</v>
      </c>
      <c r="D923" s="109">
        <v>0.2626</v>
      </c>
      <c r="E923" s="32">
        <f>IF(Recherche!$E$3='Base poids'!A923,1,0)</f>
        <v>0</v>
      </c>
      <c r="F923" s="32">
        <f>IF(E923=0,0,SUM($E$2:E923))</f>
        <v>0</v>
      </c>
    </row>
    <row r="924" spans="1:6" hidden="1" x14ac:dyDescent="0.25">
      <c r="A924" s="118" t="s">
        <v>343</v>
      </c>
      <c r="B924" s="110" t="s">
        <v>43</v>
      </c>
      <c r="C924" s="104" t="s">
        <v>798</v>
      </c>
      <c r="D924" s="109">
        <v>0.1608</v>
      </c>
      <c r="E924" s="32">
        <f>IF(Recherche!$E$3='Base poids'!A924,1,0)</f>
        <v>0</v>
      </c>
      <c r="F924" s="32">
        <f>IF(E924=0,0,SUM($E$2:E924))</f>
        <v>0</v>
      </c>
    </row>
    <row r="925" spans="1:6" hidden="1" x14ac:dyDescent="0.25">
      <c r="A925" s="118" t="s">
        <v>343</v>
      </c>
      <c r="B925" s="110" t="s">
        <v>31</v>
      </c>
      <c r="C925" s="104" t="s">
        <v>4086</v>
      </c>
      <c r="D925" s="109">
        <v>0.1225</v>
      </c>
      <c r="E925" s="32">
        <f>IF(Recherche!$E$3='Base poids'!A925,1,0)</f>
        <v>0</v>
      </c>
      <c r="F925" s="32">
        <f>IF(E925=0,0,SUM($E$2:E925))</f>
        <v>0</v>
      </c>
    </row>
    <row r="926" spans="1:6" hidden="1" x14ac:dyDescent="0.25">
      <c r="A926" s="118" t="s">
        <v>343</v>
      </c>
      <c r="B926" s="110" t="s">
        <v>39</v>
      </c>
      <c r="C926" s="104" t="s">
        <v>792</v>
      </c>
      <c r="D926" s="109">
        <v>0.1221</v>
      </c>
      <c r="E926" s="32">
        <f>IF(Recherche!$E$3='Base poids'!A926,1,0)</f>
        <v>0</v>
      </c>
      <c r="F926" s="32">
        <f>IF(E926=0,0,SUM($E$2:E926))</f>
        <v>0</v>
      </c>
    </row>
    <row r="927" spans="1:6" hidden="1" x14ac:dyDescent="0.25">
      <c r="A927" s="118" t="s">
        <v>345</v>
      </c>
      <c r="B927" s="110" t="s">
        <v>31</v>
      </c>
      <c r="C927" s="104" t="s">
        <v>4069</v>
      </c>
      <c r="D927" s="109">
        <v>0.30980000000000002</v>
      </c>
      <c r="E927" s="32">
        <f>IF(Recherche!$E$3='Base poids'!A927,1,0)</f>
        <v>0</v>
      </c>
      <c r="F927" s="32">
        <f>IF(E927=0,0,SUM($E$2:E927))</f>
        <v>0</v>
      </c>
    </row>
    <row r="928" spans="1:6" hidden="1" x14ac:dyDescent="0.25">
      <c r="A928" s="118" t="s">
        <v>345</v>
      </c>
      <c r="B928" s="104" t="s">
        <v>37</v>
      </c>
      <c r="C928" s="104" t="s">
        <v>723</v>
      </c>
      <c r="D928" s="109">
        <v>0.2722</v>
      </c>
      <c r="E928" s="32">
        <f>IF(Recherche!$E$3='Base poids'!A928,1,0)</f>
        <v>0</v>
      </c>
      <c r="F928" s="32">
        <f>IF(E928=0,0,SUM($E$2:E928))</f>
        <v>0</v>
      </c>
    </row>
    <row r="929" spans="1:6" hidden="1" x14ac:dyDescent="0.25">
      <c r="A929" s="118" t="s">
        <v>345</v>
      </c>
      <c r="B929" s="110" t="s">
        <v>43</v>
      </c>
      <c r="C929" s="104" t="s">
        <v>768</v>
      </c>
      <c r="D929" s="109">
        <v>0.23150000000000001</v>
      </c>
      <c r="E929" s="32">
        <f>IF(Recherche!$E$3='Base poids'!A929,1,0)</f>
        <v>0</v>
      </c>
      <c r="F929" s="32">
        <f>IF(E929=0,0,SUM($E$2:E929))</f>
        <v>0</v>
      </c>
    </row>
    <row r="930" spans="1:6" hidden="1" x14ac:dyDescent="0.25">
      <c r="A930" s="118" t="s">
        <v>345</v>
      </c>
      <c r="B930" s="110" t="s">
        <v>39</v>
      </c>
      <c r="C930" s="104" t="s">
        <v>769</v>
      </c>
      <c r="D930" s="109">
        <v>0.1235</v>
      </c>
      <c r="E930" s="32">
        <f>IF(Recherche!$E$3='Base poids'!A930,1,0)</f>
        <v>0</v>
      </c>
      <c r="F930" s="32">
        <f>IF(E930=0,0,SUM($E$2:E930))</f>
        <v>0</v>
      </c>
    </row>
    <row r="931" spans="1:6" hidden="1" x14ac:dyDescent="0.25">
      <c r="A931" s="118" t="s">
        <v>345</v>
      </c>
      <c r="B931" s="110" t="s">
        <v>29</v>
      </c>
      <c r="C931" s="104" t="s">
        <v>5702</v>
      </c>
      <c r="D931" s="109">
        <v>6.3100000000000003E-2</v>
      </c>
      <c r="E931" s="32">
        <f>IF(Recherche!$E$3='Base poids'!A931,1,0)</f>
        <v>0</v>
      </c>
      <c r="F931" s="32">
        <f>IF(E931=0,0,SUM($E$2:E931))</f>
        <v>0</v>
      </c>
    </row>
    <row r="932" spans="1:6" hidden="1" x14ac:dyDescent="0.25">
      <c r="A932" s="118" t="s">
        <v>163</v>
      </c>
      <c r="B932" s="104" t="s">
        <v>37</v>
      </c>
      <c r="C932" s="104" t="s">
        <v>727</v>
      </c>
      <c r="D932" s="109">
        <v>0.223</v>
      </c>
      <c r="E932" s="32">
        <f>IF(Recherche!$E$3='Base poids'!A932,1,0)</f>
        <v>0</v>
      </c>
      <c r="F932" s="32">
        <f>IF(E932=0,0,SUM($E$2:E932))</f>
        <v>0</v>
      </c>
    </row>
    <row r="933" spans="1:6" hidden="1" x14ac:dyDescent="0.25">
      <c r="A933" s="118" t="s">
        <v>163</v>
      </c>
      <c r="B933" s="110" t="s">
        <v>17</v>
      </c>
      <c r="C933" s="104" t="s">
        <v>3350</v>
      </c>
      <c r="D933" s="109">
        <v>0.19919999999999999</v>
      </c>
      <c r="E933" s="32">
        <f>IF(Recherche!$E$3='Base poids'!A933,1,0)</f>
        <v>0</v>
      </c>
      <c r="F933" s="32">
        <f>IF(E933=0,0,SUM($E$2:E933))</f>
        <v>0</v>
      </c>
    </row>
    <row r="934" spans="1:6" hidden="1" x14ac:dyDescent="0.25">
      <c r="A934" s="118" t="s">
        <v>163</v>
      </c>
      <c r="B934" s="110" t="s">
        <v>43</v>
      </c>
      <c r="C934" s="104" t="s">
        <v>773</v>
      </c>
      <c r="D934" s="109">
        <v>0.19</v>
      </c>
      <c r="E934" s="32">
        <f>IF(Recherche!$E$3='Base poids'!A934,1,0)</f>
        <v>0</v>
      </c>
      <c r="F934" s="32">
        <f>IF(E934=0,0,SUM($E$2:E934))</f>
        <v>0</v>
      </c>
    </row>
    <row r="935" spans="1:6" hidden="1" x14ac:dyDescent="0.25">
      <c r="A935" s="118" t="s">
        <v>163</v>
      </c>
      <c r="B935" s="110" t="s">
        <v>31</v>
      </c>
      <c r="C935" s="104" t="s">
        <v>4083</v>
      </c>
      <c r="D935" s="109">
        <v>0.18629999999999999</v>
      </c>
      <c r="E935" s="32">
        <f>IF(Recherche!$E$3='Base poids'!A935,1,0)</f>
        <v>0</v>
      </c>
      <c r="F935" s="32">
        <f>IF(E935=0,0,SUM($E$2:E935))</f>
        <v>0</v>
      </c>
    </row>
    <row r="936" spans="1:6" hidden="1" x14ac:dyDescent="0.25">
      <c r="A936" s="118" t="s">
        <v>163</v>
      </c>
      <c r="B936" s="110" t="s">
        <v>29</v>
      </c>
      <c r="C936" s="104" t="s">
        <v>5796</v>
      </c>
      <c r="D936" s="109">
        <v>0.11600000000000001</v>
      </c>
      <c r="E936" s="32">
        <f>IF(Recherche!$E$3='Base poids'!A936,1,0)</f>
        <v>0</v>
      </c>
      <c r="F936" s="32">
        <f>IF(E936=0,0,SUM($E$2:E936))</f>
        <v>0</v>
      </c>
    </row>
    <row r="937" spans="1:6" hidden="1" x14ac:dyDescent="0.25">
      <c r="A937" s="118" t="s">
        <v>163</v>
      </c>
      <c r="B937" s="110" t="s">
        <v>39</v>
      </c>
      <c r="C937" s="104" t="s">
        <v>779</v>
      </c>
      <c r="D937" s="109">
        <v>8.5599999999999996E-2</v>
      </c>
      <c r="E937" s="32">
        <f>IF(Recherche!$E$3='Base poids'!A937,1,0)</f>
        <v>0</v>
      </c>
      <c r="F937" s="32">
        <f>IF(E937=0,0,SUM($E$2:E937))</f>
        <v>0</v>
      </c>
    </row>
    <row r="938" spans="1:6" hidden="1" x14ac:dyDescent="0.25">
      <c r="A938" s="118" t="s">
        <v>347</v>
      </c>
      <c r="B938" s="104" t="s">
        <v>37</v>
      </c>
      <c r="C938" s="104" t="s">
        <v>724</v>
      </c>
      <c r="D938" s="109">
        <v>0.3992</v>
      </c>
      <c r="E938" s="32">
        <f>IF(Recherche!$E$3='Base poids'!A938,1,0)</f>
        <v>0</v>
      </c>
      <c r="F938" s="32">
        <f>IF(E938=0,0,SUM($E$2:E938))</f>
        <v>0</v>
      </c>
    </row>
    <row r="939" spans="1:6" hidden="1" x14ac:dyDescent="0.25">
      <c r="A939" s="118" t="s">
        <v>347</v>
      </c>
      <c r="B939" s="110" t="s">
        <v>31</v>
      </c>
      <c r="C939" s="104" t="s">
        <v>4072</v>
      </c>
      <c r="D939" s="109">
        <v>0.3538</v>
      </c>
      <c r="E939" s="32">
        <f>IF(Recherche!$E$3='Base poids'!A939,1,0)</f>
        <v>0</v>
      </c>
      <c r="F939" s="32">
        <f>IF(E939=0,0,SUM($E$2:E939))</f>
        <v>0</v>
      </c>
    </row>
    <row r="940" spans="1:6" hidden="1" x14ac:dyDescent="0.25">
      <c r="A940" s="118" t="s">
        <v>347</v>
      </c>
      <c r="B940" s="110" t="s">
        <v>29</v>
      </c>
      <c r="C940" s="104" t="s">
        <v>5766</v>
      </c>
      <c r="D940" s="109">
        <v>0.14910000000000001</v>
      </c>
      <c r="E940" s="32">
        <f>IF(Recherche!$E$3='Base poids'!A940,1,0)</f>
        <v>0</v>
      </c>
      <c r="F940" s="32">
        <f>IF(E940=0,0,SUM($E$2:E940))</f>
        <v>0</v>
      </c>
    </row>
    <row r="941" spans="1:6" hidden="1" x14ac:dyDescent="0.25">
      <c r="A941" s="118" t="s">
        <v>347</v>
      </c>
      <c r="B941" s="110" t="s">
        <v>43</v>
      </c>
      <c r="C941" s="104" t="s">
        <v>774</v>
      </c>
      <c r="D941" s="109">
        <v>9.7799999999999998E-2</v>
      </c>
      <c r="E941" s="32">
        <f>IF(Recherche!$E$3='Base poids'!A941,1,0)</f>
        <v>0</v>
      </c>
      <c r="F941" s="32">
        <f>IF(E941=0,0,SUM($E$2:E941))</f>
        <v>0</v>
      </c>
    </row>
    <row r="942" spans="1:6" hidden="1" x14ac:dyDescent="0.25">
      <c r="A942" s="118" t="s">
        <v>240</v>
      </c>
      <c r="B942" s="104" t="s">
        <v>37</v>
      </c>
      <c r="C942" s="104" t="s">
        <v>730</v>
      </c>
      <c r="D942" s="109">
        <v>0.56030000000000002</v>
      </c>
      <c r="E942" s="32">
        <f>IF(Recherche!$E$3='Base poids'!A942,1,0)</f>
        <v>0</v>
      </c>
      <c r="F942" s="32">
        <f>IF(E942=0,0,SUM($E$2:E942))</f>
        <v>0</v>
      </c>
    </row>
    <row r="943" spans="1:6" hidden="1" x14ac:dyDescent="0.25">
      <c r="A943" s="118" t="s">
        <v>240</v>
      </c>
      <c r="B943" s="110" t="s">
        <v>31</v>
      </c>
      <c r="C943" s="104" t="s">
        <v>4078</v>
      </c>
      <c r="D943" s="109">
        <v>0.43969999999999998</v>
      </c>
      <c r="E943" s="32">
        <f>IF(Recherche!$E$3='Base poids'!A943,1,0)</f>
        <v>0</v>
      </c>
      <c r="F943" s="32">
        <f>IF(E943=0,0,SUM($E$2:E943))</f>
        <v>0</v>
      </c>
    </row>
    <row r="944" spans="1:6" hidden="1" x14ac:dyDescent="0.25">
      <c r="A944" s="118" t="s">
        <v>57</v>
      </c>
      <c r="B944" s="104" t="s">
        <v>37</v>
      </c>
      <c r="C944" s="104" t="s">
        <v>724</v>
      </c>
      <c r="D944" s="109">
        <v>0.33729999999999999</v>
      </c>
      <c r="E944" s="32">
        <f>IF(Recherche!$E$3='Base poids'!A944,1,0)</f>
        <v>0</v>
      </c>
      <c r="F944" s="32">
        <f>IF(E944=0,0,SUM($E$2:E944))</f>
        <v>0</v>
      </c>
    </row>
    <row r="945" spans="1:6" hidden="1" x14ac:dyDescent="0.25">
      <c r="A945" s="118" t="s">
        <v>57</v>
      </c>
      <c r="B945" s="110" t="s">
        <v>29</v>
      </c>
      <c r="C945" s="104" t="s">
        <v>5766</v>
      </c>
      <c r="D945" s="109">
        <v>0.27860000000000001</v>
      </c>
      <c r="E945" s="32">
        <f>IF(Recherche!$E$3='Base poids'!A945,1,0)</f>
        <v>0</v>
      </c>
      <c r="F945" s="32">
        <f>IF(E945=0,0,SUM($E$2:E945))</f>
        <v>0</v>
      </c>
    </row>
    <row r="946" spans="1:6" hidden="1" x14ac:dyDescent="0.25">
      <c r="A946" s="118" t="s">
        <v>57</v>
      </c>
      <c r="B946" s="110" t="s">
        <v>39</v>
      </c>
      <c r="C946" s="104" t="s">
        <v>775</v>
      </c>
      <c r="D946" s="109">
        <v>0.24299999999999999</v>
      </c>
      <c r="E946" s="32">
        <f>IF(Recherche!$E$3='Base poids'!A946,1,0)</f>
        <v>0</v>
      </c>
      <c r="F946" s="32">
        <f>IF(E946=0,0,SUM($E$2:E946))</f>
        <v>0</v>
      </c>
    </row>
    <row r="947" spans="1:6" hidden="1" x14ac:dyDescent="0.25">
      <c r="A947" s="118" t="s">
        <v>57</v>
      </c>
      <c r="B947" s="110" t="s">
        <v>31</v>
      </c>
      <c r="C947" s="104" t="s">
        <v>4072</v>
      </c>
      <c r="D947" s="109">
        <v>0.1411</v>
      </c>
      <c r="E947" s="32">
        <f>IF(Recherche!$E$3='Base poids'!A947,1,0)</f>
        <v>0</v>
      </c>
      <c r="F947" s="32">
        <f>IF(E947=0,0,SUM($E$2:E947))</f>
        <v>0</v>
      </c>
    </row>
    <row r="948" spans="1:6" hidden="1" x14ac:dyDescent="0.25">
      <c r="A948" s="118" t="s">
        <v>165</v>
      </c>
      <c r="B948" s="110" t="s">
        <v>43</v>
      </c>
      <c r="C948" s="104" t="s">
        <v>774</v>
      </c>
      <c r="D948" s="109">
        <v>0.28110000000000002</v>
      </c>
      <c r="E948" s="32">
        <f>IF(Recherche!$E$3='Base poids'!A948,1,0)</f>
        <v>0</v>
      </c>
      <c r="F948" s="32">
        <f>IF(E948=0,0,SUM($E$2:E948))</f>
        <v>0</v>
      </c>
    </row>
    <row r="949" spans="1:6" hidden="1" x14ac:dyDescent="0.25">
      <c r="A949" s="118" t="s">
        <v>165</v>
      </c>
      <c r="B949" s="104" t="s">
        <v>37</v>
      </c>
      <c r="C949" s="104" t="s">
        <v>724</v>
      </c>
      <c r="D949" s="109">
        <v>0.2336</v>
      </c>
      <c r="E949" s="32">
        <f>IF(Recherche!$E$3='Base poids'!A949,1,0)</f>
        <v>0</v>
      </c>
      <c r="F949" s="32">
        <f>IF(E949=0,0,SUM($E$2:E949))</f>
        <v>0</v>
      </c>
    </row>
    <row r="950" spans="1:6" hidden="1" x14ac:dyDescent="0.25">
      <c r="A950" s="118" t="s">
        <v>165</v>
      </c>
      <c r="B950" s="110" t="s">
        <v>31</v>
      </c>
      <c r="C950" s="104" t="s">
        <v>4079</v>
      </c>
      <c r="D950" s="109">
        <v>0.1734</v>
      </c>
      <c r="E950" s="32">
        <f>IF(Recherche!$E$3='Base poids'!A950,1,0)</f>
        <v>0</v>
      </c>
      <c r="F950" s="32">
        <f>IF(E950=0,0,SUM($E$2:E950))</f>
        <v>0</v>
      </c>
    </row>
    <row r="951" spans="1:6" hidden="1" x14ac:dyDescent="0.25">
      <c r="A951" s="118" t="s">
        <v>165</v>
      </c>
      <c r="B951" s="110" t="s">
        <v>29</v>
      </c>
      <c r="C951" s="104" t="s">
        <v>5785</v>
      </c>
      <c r="D951" s="109">
        <v>0.1099</v>
      </c>
      <c r="E951" s="32">
        <f>IF(Recherche!$E$3='Base poids'!A951,1,0)</f>
        <v>0</v>
      </c>
      <c r="F951" s="32">
        <f>IF(E951=0,0,SUM($E$2:E951))</f>
        <v>0</v>
      </c>
    </row>
    <row r="952" spans="1:6" hidden="1" x14ac:dyDescent="0.25">
      <c r="A952" s="118" t="s">
        <v>165</v>
      </c>
      <c r="B952" s="110" t="s">
        <v>39</v>
      </c>
      <c r="C952" s="104" t="s">
        <v>775</v>
      </c>
      <c r="D952" s="109">
        <v>0.10440000000000001</v>
      </c>
      <c r="E952" s="32">
        <f>IF(Recherche!$E$3='Base poids'!A952,1,0)</f>
        <v>0</v>
      </c>
      <c r="F952" s="32">
        <f>IF(E952=0,0,SUM($E$2:E952))</f>
        <v>0</v>
      </c>
    </row>
    <row r="953" spans="1:6" hidden="1" x14ac:dyDescent="0.25">
      <c r="A953" s="118" t="s">
        <v>165</v>
      </c>
      <c r="B953" s="110" t="s">
        <v>17</v>
      </c>
      <c r="C953" s="104" t="s">
        <v>3350</v>
      </c>
      <c r="D953" s="109">
        <v>9.7699999999999995E-2</v>
      </c>
      <c r="E953" s="32">
        <f>IF(Recherche!$E$3='Base poids'!A953,1,0)</f>
        <v>0</v>
      </c>
      <c r="F953" s="32">
        <f>IF(E953=0,0,SUM($E$2:E953))</f>
        <v>0</v>
      </c>
    </row>
    <row r="954" spans="1:6" hidden="1" x14ac:dyDescent="0.25">
      <c r="A954" s="118" t="s">
        <v>167</v>
      </c>
      <c r="B954" s="110" t="s">
        <v>43</v>
      </c>
      <c r="C954" s="104" t="s">
        <v>781</v>
      </c>
      <c r="D954" s="111">
        <v>0.28599999999999998</v>
      </c>
      <c r="E954" s="32">
        <f>IF(Recherche!$E$3='Base poids'!A954,1,0)</f>
        <v>0</v>
      </c>
      <c r="F954" s="32">
        <f>IF(E954=0,0,SUM($E$2:E954))</f>
        <v>0</v>
      </c>
    </row>
    <row r="955" spans="1:6" hidden="1" x14ac:dyDescent="0.25">
      <c r="A955" s="118" t="s">
        <v>167</v>
      </c>
      <c r="B955" s="104" t="s">
        <v>37</v>
      </c>
      <c r="C955" s="104" t="s">
        <v>724</v>
      </c>
      <c r="D955" s="109">
        <v>0.23300000000000001</v>
      </c>
      <c r="E955" s="32">
        <f>IF(Recherche!$E$3='Base poids'!A955,1,0)</f>
        <v>0</v>
      </c>
      <c r="F955" s="32">
        <f>IF(E955=0,0,SUM($E$2:E955))</f>
        <v>0</v>
      </c>
    </row>
    <row r="956" spans="1:6" hidden="1" x14ac:dyDescent="0.25">
      <c r="A956" s="118" t="s">
        <v>167</v>
      </c>
      <c r="B956" s="110" t="s">
        <v>31</v>
      </c>
      <c r="C956" s="104" t="s">
        <v>4072</v>
      </c>
      <c r="D956" s="109">
        <v>0.22289999999999999</v>
      </c>
      <c r="E956" s="32">
        <f>IF(Recherche!$E$3='Base poids'!A956,1,0)</f>
        <v>0</v>
      </c>
      <c r="F956" s="32">
        <f>IF(E956=0,0,SUM($E$2:E956))</f>
        <v>0</v>
      </c>
    </row>
    <row r="957" spans="1:6" hidden="1" x14ac:dyDescent="0.25">
      <c r="A957" s="118" t="s">
        <v>167</v>
      </c>
      <c r="B957" s="110" t="s">
        <v>39</v>
      </c>
      <c r="C957" s="104" t="s">
        <v>775</v>
      </c>
      <c r="D957" s="109">
        <v>0.15790000000000001</v>
      </c>
      <c r="E957" s="32">
        <f>IF(Recherche!$E$3='Base poids'!A957,1,0)</f>
        <v>0</v>
      </c>
      <c r="F957" s="32">
        <f>IF(E957=0,0,SUM($E$2:E957))</f>
        <v>0</v>
      </c>
    </row>
    <row r="958" spans="1:6" hidden="1" x14ac:dyDescent="0.25">
      <c r="A958" s="118" t="s">
        <v>167</v>
      </c>
      <c r="B958" s="110" t="s">
        <v>29</v>
      </c>
      <c r="C958" s="104" t="s">
        <v>5810</v>
      </c>
      <c r="D958" s="109">
        <v>0.1003</v>
      </c>
      <c r="E958" s="32">
        <f>IF(Recherche!$E$3='Base poids'!A958,1,0)</f>
        <v>0</v>
      </c>
      <c r="F958" s="32">
        <f>IF(E958=0,0,SUM($E$2:E958))</f>
        <v>0</v>
      </c>
    </row>
    <row r="959" spans="1:6" hidden="1" x14ac:dyDescent="0.25">
      <c r="A959" s="118" t="s">
        <v>4659</v>
      </c>
      <c r="B959" s="110" t="s">
        <v>31</v>
      </c>
      <c r="C959" s="112" t="s">
        <v>4641</v>
      </c>
      <c r="D959" s="109">
        <v>0.45400000000000001</v>
      </c>
      <c r="E959" s="32">
        <f>IF(Recherche!$E$3='Base poids'!A959,1,0)</f>
        <v>0</v>
      </c>
      <c r="F959" s="32">
        <f>IF(E959=0,0,SUM($E$2:E959))</f>
        <v>0</v>
      </c>
    </row>
    <row r="960" spans="1:6" hidden="1" x14ac:dyDescent="0.25">
      <c r="A960" s="118" t="s">
        <v>4659</v>
      </c>
      <c r="B960" s="110" t="s">
        <v>43</v>
      </c>
      <c r="C960" s="112" t="s">
        <v>768</v>
      </c>
      <c r="D960" s="109">
        <v>0.3221</v>
      </c>
      <c r="E960" s="32">
        <f>IF(Recherche!$E$3='Base poids'!A960,1,0)</f>
        <v>0</v>
      </c>
      <c r="F960" s="32">
        <f>IF(E960=0,0,SUM($E$2:E960))</f>
        <v>0</v>
      </c>
    </row>
    <row r="961" spans="1:6" hidden="1" x14ac:dyDescent="0.25">
      <c r="A961" s="118" t="s">
        <v>4659</v>
      </c>
      <c r="B961" s="104" t="s">
        <v>37</v>
      </c>
      <c r="C961" s="112" t="s">
        <v>723</v>
      </c>
      <c r="D961" s="109">
        <v>0.22389999999999999</v>
      </c>
      <c r="E961" s="32">
        <f>IF(Recherche!$E$3='Base poids'!A961,1,0)</f>
        <v>0</v>
      </c>
      <c r="F961" s="32">
        <f>IF(E961=0,0,SUM($E$2:E961))</f>
        <v>0</v>
      </c>
    </row>
    <row r="962" spans="1:6" hidden="1" x14ac:dyDescent="0.25">
      <c r="A962" s="118" t="s">
        <v>555</v>
      </c>
      <c r="B962" s="110" t="s">
        <v>31</v>
      </c>
      <c r="C962" s="104" t="s">
        <v>4074</v>
      </c>
      <c r="D962" s="109">
        <v>0.33260000000000001</v>
      </c>
      <c r="E962" s="32">
        <f>IF(Recherche!$E$3='Base poids'!A962,1,0)</f>
        <v>0</v>
      </c>
      <c r="F962" s="32">
        <f>IF(E962=0,0,SUM($E$2:E962))</f>
        <v>0</v>
      </c>
    </row>
    <row r="963" spans="1:6" hidden="1" x14ac:dyDescent="0.25">
      <c r="A963" s="118" t="s">
        <v>555</v>
      </c>
      <c r="B963" s="104" t="s">
        <v>37</v>
      </c>
      <c r="C963" s="104" t="s">
        <v>726</v>
      </c>
      <c r="D963" s="109">
        <v>0.2752</v>
      </c>
      <c r="E963" s="32">
        <f>IF(Recherche!$E$3='Base poids'!A963,1,0)</f>
        <v>0</v>
      </c>
      <c r="F963" s="32">
        <f>IF(E963=0,0,SUM($E$2:E963))</f>
        <v>0</v>
      </c>
    </row>
    <row r="964" spans="1:6" hidden="1" x14ac:dyDescent="0.25">
      <c r="A964" s="118" t="s">
        <v>555</v>
      </c>
      <c r="B964" s="110" t="s">
        <v>29</v>
      </c>
      <c r="C964" s="104" t="s">
        <v>5745</v>
      </c>
      <c r="D964" s="109">
        <v>0.1825</v>
      </c>
      <c r="E964" s="32">
        <f>IF(Recherche!$E$3='Base poids'!A964,1,0)</f>
        <v>0</v>
      </c>
      <c r="F964" s="32">
        <f>IF(E964=0,0,SUM($E$2:E964))</f>
        <v>0</v>
      </c>
    </row>
    <row r="965" spans="1:6" hidden="1" x14ac:dyDescent="0.25">
      <c r="A965" s="118" t="s">
        <v>555</v>
      </c>
      <c r="B965" s="110" t="s">
        <v>39</v>
      </c>
      <c r="C965" s="104" t="s">
        <v>777</v>
      </c>
      <c r="D965" s="109">
        <v>0.1144</v>
      </c>
      <c r="E965" s="32">
        <f>IF(Recherche!$E$3='Base poids'!A965,1,0)</f>
        <v>0</v>
      </c>
      <c r="F965" s="32">
        <f>IF(E965=0,0,SUM($E$2:E965))</f>
        <v>0</v>
      </c>
    </row>
    <row r="966" spans="1:6" hidden="1" x14ac:dyDescent="0.25">
      <c r="A966" s="118" t="s">
        <v>555</v>
      </c>
      <c r="B966" s="110" t="s">
        <v>43</v>
      </c>
      <c r="C966" s="104" t="s">
        <v>776</v>
      </c>
      <c r="D966" s="109">
        <v>9.5200000000000007E-2</v>
      </c>
      <c r="E966" s="32">
        <f>IF(Recherche!$E$3='Base poids'!A966,1,0)</f>
        <v>0</v>
      </c>
      <c r="F966" s="32">
        <f>IF(E966=0,0,SUM($E$2:E966))</f>
        <v>0</v>
      </c>
    </row>
    <row r="967" spans="1:6" hidden="1" x14ac:dyDescent="0.25">
      <c r="A967" s="118" t="s">
        <v>399</v>
      </c>
      <c r="B967" s="104" t="s">
        <v>37</v>
      </c>
      <c r="C967" s="104" t="s">
        <v>731</v>
      </c>
      <c r="D967" s="109">
        <v>0.40699999999999997</v>
      </c>
      <c r="E967" s="32">
        <f>IF(Recherche!$E$3='Base poids'!A967,1,0)</f>
        <v>0</v>
      </c>
      <c r="F967" s="32">
        <f>IF(E967=0,0,SUM($E$2:E967))</f>
        <v>0</v>
      </c>
    </row>
    <row r="968" spans="1:6" hidden="1" x14ac:dyDescent="0.25">
      <c r="A968" s="118" t="s">
        <v>399</v>
      </c>
      <c r="B968" s="110" t="s">
        <v>29</v>
      </c>
      <c r="C968" s="104" t="s">
        <v>5803</v>
      </c>
      <c r="D968" s="109">
        <v>0.19359999999999999</v>
      </c>
      <c r="E968" s="32">
        <f>IF(Recherche!$E$3='Base poids'!A968,1,0)</f>
        <v>0</v>
      </c>
      <c r="F968" s="32">
        <f>IF(E968=0,0,SUM($E$2:E968))</f>
        <v>0</v>
      </c>
    </row>
    <row r="969" spans="1:6" hidden="1" x14ac:dyDescent="0.25">
      <c r="A969" s="118" t="s">
        <v>399</v>
      </c>
      <c r="B969" s="110" t="s">
        <v>31</v>
      </c>
      <c r="C969" s="104" t="s">
        <v>4083</v>
      </c>
      <c r="D969" s="109">
        <v>0.17610000000000001</v>
      </c>
      <c r="E969" s="32">
        <f>IF(Recherche!$E$3='Base poids'!A969,1,0)</f>
        <v>0</v>
      </c>
      <c r="F969" s="32">
        <f>IF(E969=0,0,SUM($E$2:E969))</f>
        <v>0</v>
      </c>
    </row>
    <row r="970" spans="1:6" hidden="1" x14ac:dyDescent="0.25">
      <c r="A970" s="118" t="s">
        <v>399</v>
      </c>
      <c r="B970" s="110" t="s">
        <v>39</v>
      </c>
      <c r="C970" s="104" t="s">
        <v>775</v>
      </c>
      <c r="D970" s="109">
        <v>0.13550000000000001</v>
      </c>
      <c r="E970" s="32">
        <f>IF(Recherche!$E$3='Base poids'!A970,1,0)</f>
        <v>0</v>
      </c>
      <c r="F970" s="32">
        <f>IF(E970=0,0,SUM($E$2:E970))</f>
        <v>0</v>
      </c>
    </row>
    <row r="971" spans="1:6" hidden="1" x14ac:dyDescent="0.25">
      <c r="A971" s="118" t="s">
        <v>399</v>
      </c>
      <c r="B971" s="110" t="s">
        <v>43</v>
      </c>
      <c r="C971" s="104" t="s">
        <v>774</v>
      </c>
      <c r="D971" s="109">
        <v>8.7800000000000003E-2</v>
      </c>
      <c r="E971" s="32">
        <f>IF(Recherche!$E$3='Base poids'!A971,1,0)</f>
        <v>0</v>
      </c>
      <c r="F971" s="32">
        <f>IF(E971=0,0,SUM($E$2:E971))</f>
        <v>0</v>
      </c>
    </row>
    <row r="972" spans="1:6" hidden="1" x14ac:dyDescent="0.25">
      <c r="A972" s="118" t="s">
        <v>349</v>
      </c>
      <c r="B972" s="110" t="s">
        <v>43</v>
      </c>
      <c r="C972" s="104" t="s">
        <v>774</v>
      </c>
      <c r="D972" s="109">
        <v>0.31369999999999998</v>
      </c>
      <c r="E972" s="32">
        <f>IF(Recherche!$E$3='Base poids'!A972,1,0)</f>
        <v>0</v>
      </c>
      <c r="F972" s="32">
        <f>IF(E972=0,0,SUM($E$2:E972))</f>
        <v>0</v>
      </c>
    </row>
    <row r="973" spans="1:6" hidden="1" x14ac:dyDescent="0.25">
      <c r="A973" s="118" t="s">
        <v>349</v>
      </c>
      <c r="B973" s="104" t="s">
        <v>37</v>
      </c>
      <c r="C973" s="104" t="s">
        <v>724</v>
      </c>
      <c r="D973" s="109">
        <v>0.22639999999999999</v>
      </c>
      <c r="E973" s="32">
        <f>IF(Recherche!$E$3='Base poids'!A973,1,0)</f>
        <v>0</v>
      </c>
      <c r="F973" s="32">
        <f>IF(E973=0,0,SUM($E$2:E973))</f>
        <v>0</v>
      </c>
    </row>
    <row r="974" spans="1:6" hidden="1" x14ac:dyDescent="0.25">
      <c r="A974" s="118" t="s">
        <v>349</v>
      </c>
      <c r="B974" s="110" t="s">
        <v>31</v>
      </c>
      <c r="C974" s="104" t="s">
        <v>4072</v>
      </c>
      <c r="D974" s="109">
        <v>0.20369999999999999</v>
      </c>
      <c r="E974" s="32">
        <f>IF(Recherche!$E$3='Base poids'!A974,1,0)</f>
        <v>0</v>
      </c>
      <c r="F974" s="32">
        <f>IF(E974=0,0,SUM($E$2:E974))</f>
        <v>0</v>
      </c>
    </row>
    <row r="975" spans="1:6" hidden="1" x14ac:dyDescent="0.25">
      <c r="A975" s="118" t="s">
        <v>349</v>
      </c>
      <c r="B975" s="110" t="s">
        <v>39</v>
      </c>
      <c r="C975" s="104" t="s">
        <v>775</v>
      </c>
      <c r="D975" s="109">
        <v>0.1857</v>
      </c>
      <c r="E975" s="32">
        <f>IF(Recherche!$E$3='Base poids'!A975,1,0)</f>
        <v>0</v>
      </c>
      <c r="F975" s="32">
        <f>IF(E975=0,0,SUM($E$2:E975))</f>
        <v>0</v>
      </c>
    </row>
    <row r="976" spans="1:6" hidden="1" x14ac:dyDescent="0.25">
      <c r="A976" s="118" t="s">
        <v>349</v>
      </c>
      <c r="B976" s="110" t="s">
        <v>29</v>
      </c>
      <c r="C976" s="104" t="s">
        <v>5658</v>
      </c>
      <c r="D976" s="109">
        <v>7.0599999999999996E-2</v>
      </c>
      <c r="E976" s="32">
        <f>IF(Recherche!$E$3='Base poids'!A976,1,0)</f>
        <v>0</v>
      </c>
      <c r="F976" s="32">
        <f>IF(E976=0,0,SUM($E$2:E976))</f>
        <v>0</v>
      </c>
    </row>
    <row r="977" spans="1:6" hidden="1" x14ac:dyDescent="0.25">
      <c r="A977" s="118" t="s">
        <v>557</v>
      </c>
      <c r="B977" s="110" t="s">
        <v>31</v>
      </c>
      <c r="C977" s="104" t="s">
        <v>4074</v>
      </c>
      <c r="D977" s="109">
        <v>0.30380000000000001</v>
      </c>
      <c r="E977" s="32">
        <f>IF(Recherche!$E$3='Base poids'!A977,1,0)</f>
        <v>0</v>
      </c>
      <c r="F977" s="32">
        <f>IF(E977=0,0,SUM($E$2:E977))</f>
        <v>0</v>
      </c>
    </row>
    <row r="978" spans="1:6" hidden="1" x14ac:dyDescent="0.25">
      <c r="A978" s="118" t="s">
        <v>557</v>
      </c>
      <c r="B978" s="104" t="s">
        <v>37</v>
      </c>
      <c r="C978" s="104" t="s">
        <v>726</v>
      </c>
      <c r="D978" s="109">
        <v>0.27029999999999998</v>
      </c>
      <c r="E978" s="32">
        <f>IF(Recherche!$E$3='Base poids'!A978,1,0)</f>
        <v>0</v>
      </c>
      <c r="F978" s="32">
        <f>IF(E978=0,0,SUM($E$2:E978))</f>
        <v>0</v>
      </c>
    </row>
    <row r="979" spans="1:6" hidden="1" x14ac:dyDescent="0.25">
      <c r="A979" s="118" t="s">
        <v>557</v>
      </c>
      <c r="B979" s="110" t="s">
        <v>39</v>
      </c>
      <c r="C979" s="104" t="s">
        <v>777</v>
      </c>
      <c r="D979" s="109">
        <v>0.15110000000000001</v>
      </c>
      <c r="E979" s="32">
        <f>IF(Recherche!$E$3='Base poids'!A979,1,0)</f>
        <v>0</v>
      </c>
      <c r="F979" s="32">
        <f>IF(E979=0,0,SUM($E$2:E979))</f>
        <v>0</v>
      </c>
    </row>
    <row r="980" spans="1:6" hidden="1" x14ac:dyDescent="0.25">
      <c r="A980" s="118" t="s">
        <v>557</v>
      </c>
      <c r="B980" s="110" t="s">
        <v>29</v>
      </c>
      <c r="C980" s="104" t="s">
        <v>5745</v>
      </c>
      <c r="D980" s="109">
        <v>0.14199999999999999</v>
      </c>
      <c r="E980" s="32">
        <f>IF(Recherche!$E$3='Base poids'!A980,1,0)</f>
        <v>0</v>
      </c>
      <c r="F980" s="32">
        <f>IF(E980=0,0,SUM($E$2:E980))</f>
        <v>0</v>
      </c>
    </row>
    <row r="981" spans="1:6" hidden="1" x14ac:dyDescent="0.25">
      <c r="A981" s="118" t="s">
        <v>557</v>
      </c>
      <c r="B981" s="110" t="s">
        <v>43</v>
      </c>
      <c r="C981" s="104" t="s">
        <v>776</v>
      </c>
      <c r="D981" s="109">
        <v>0.13289999999999999</v>
      </c>
      <c r="E981" s="32">
        <f>IF(Recherche!$E$3='Base poids'!A981,1,0)</f>
        <v>0</v>
      </c>
      <c r="F981" s="32">
        <f>IF(E981=0,0,SUM($E$2:E981))</f>
        <v>0</v>
      </c>
    </row>
    <row r="982" spans="1:6" hidden="1" x14ac:dyDescent="0.25">
      <c r="A982" s="118" t="s">
        <v>351</v>
      </c>
      <c r="B982" s="104" t="s">
        <v>37</v>
      </c>
      <c r="C982" s="104" t="s">
        <v>723</v>
      </c>
      <c r="D982" s="109">
        <v>0.31009999999999999</v>
      </c>
      <c r="E982" s="32">
        <f>IF(Recherche!$E$3='Base poids'!A982,1,0)</f>
        <v>0</v>
      </c>
      <c r="F982" s="32">
        <f>IF(E982=0,0,SUM($E$2:E982))</f>
        <v>0</v>
      </c>
    </row>
    <row r="983" spans="1:6" hidden="1" x14ac:dyDescent="0.25">
      <c r="A983" s="118" t="s">
        <v>351</v>
      </c>
      <c r="B983" s="110" t="s">
        <v>43</v>
      </c>
      <c r="C983" s="104" t="s">
        <v>768</v>
      </c>
      <c r="D983" s="109">
        <v>0.23200000000000001</v>
      </c>
      <c r="E983" s="32">
        <f>IF(Recherche!$E$3='Base poids'!A983,1,0)</f>
        <v>0</v>
      </c>
      <c r="F983" s="32">
        <f>IF(E983=0,0,SUM($E$2:E983))</f>
        <v>0</v>
      </c>
    </row>
    <row r="984" spans="1:6" hidden="1" x14ac:dyDescent="0.25">
      <c r="A984" s="118" t="s">
        <v>351</v>
      </c>
      <c r="B984" s="110" t="s">
        <v>31</v>
      </c>
      <c r="C984" s="104" t="s">
        <v>4075</v>
      </c>
      <c r="D984" s="109">
        <v>0.2298</v>
      </c>
      <c r="E984" s="32">
        <f>IF(Recherche!$E$3='Base poids'!A984,1,0)</f>
        <v>0</v>
      </c>
      <c r="F984" s="32">
        <f>IF(E984=0,0,SUM($E$2:E984))</f>
        <v>0</v>
      </c>
    </row>
    <row r="985" spans="1:6" hidden="1" x14ac:dyDescent="0.25">
      <c r="A985" s="118" t="s">
        <v>351</v>
      </c>
      <c r="B985" s="110" t="s">
        <v>17</v>
      </c>
      <c r="C985" s="104" t="s">
        <v>3350</v>
      </c>
      <c r="D985" s="109">
        <v>0.2281</v>
      </c>
      <c r="E985" s="32">
        <f>IF(Recherche!$E$3='Base poids'!A985,1,0)</f>
        <v>0</v>
      </c>
      <c r="F985" s="32">
        <f>IF(E985=0,0,SUM($E$2:E985))</f>
        <v>0</v>
      </c>
    </row>
    <row r="986" spans="1:6" hidden="1" x14ac:dyDescent="0.25">
      <c r="A986" s="118" t="s">
        <v>559</v>
      </c>
      <c r="B986" s="110" t="s">
        <v>31</v>
      </c>
      <c r="C986" s="104" t="s">
        <v>4074</v>
      </c>
      <c r="D986" s="109">
        <v>0.49340000000000001</v>
      </c>
      <c r="E986" s="32">
        <f>IF(Recherche!$E$3='Base poids'!A986,1,0)</f>
        <v>0</v>
      </c>
      <c r="F986" s="32">
        <f>IF(E986=0,0,SUM($E$2:E986))</f>
        <v>0</v>
      </c>
    </row>
    <row r="987" spans="1:6" hidden="1" x14ac:dyDescent="0.25">
      <c r="A987" s="118" t="s">
        <v>559</v>
      </c>
      <c r="B987" s="104" t="s">
        <v>37</v>
      </c>
      <c r="C987" s="104" t="s">
        <v>726</v>
      </c>
      <c r="D987" s="109">
        <v>0.2261</v>
      </c>
      <c r="E987" s="32">
        <f>IF(Recherche!$E$3='Base poids'!A987,1,0)</f>
        <v>0</v>
      </c>
      <c r="F987" s="32">
        <f>IF(E987=0,0,SUM($E$2:E987))</f>
        <v>0</v>
      </c>
    </row>
    <row r="988" spans="1:6" hidden="1" x14ac:dyDescent="0.25">
      <c r="A988" s="118" t="s">
        <v>559</v>
      </c>
      <c r="B988" s="110" t="s">
        <v>29</v>
      </c>
      <c r="C988" s="104" t="s">
        <v>5745</v>
      </c>
      <c r="D988" s="109">
        <v>0.1862</v>
      </c>
      <c r="E988" s="32">
        <f>IF(Recherche!$E$3='Base poids'!A988,1,0)</f>
        <v>0</v>
      </c>
      <c r="F988" s="32">
        <f>IF(E988=0,0,SUM($E$2:E988))</f>
        <v>0</v>
      </c>
    </row>
    <row r="989" spans="1:6" hidden="1" x14ac:dyDescent="0.25">
      <c r="A989" s="118" t="s">
        <v>559</v>
      </c>
      <c r="B989" s="110" t="s">
        <v>17</v>
      </c>
      <c r="C989" s="104" t="s">
        <v>3350</v>
      </c>
      <c r="D989" s="109">
        <v>9.4399999999999998E-2</v>
      </c>
      <c r="E989" s="32">
        <f>IF(Recherche!$E$3='Base poids'!A989,1,0)</f>
        <v>0</v>
      </c>
      <c r="F989" s="32">
        <f>IF(E989=0,0,SUM($E$2:E989))</f>
        <v>0</v>
      </c>
    </row>
    <row r="990" spans="1:6" hidden="1" x14ac:dyDescent="0.25">
      <c r="A990" s="118" t="s">
        <v>561</v>
      </c>
      <c r="B990" s="104" t="s">
        <v>13</v>
      </c>
      <c r="C990" s="104" t="s">
        <v>13</v>
      </c>
      <c r="D990" s="111">
        <v>0.79659999999999997</v>
      </c>
      <c r="E990" s="32">
        <f>IF(Recherche!$E$3='Base poids'!A990,1,0)</f>
        <v>0</v>
      </c>
      <c r="F990" s="32">
        <f>IF(E990=0,0,SUM($E$2:E990))</f>
        <v>0</v>
      </c>
    </row>
    <row r="991" spans="1:6" hidden="1" x14ac:dyDescent="0.25">
      <c r="A991" s="118" t="s">
        <v>561</v>
      </c>
      <c r="B991" s="104" t="s">
        <v>6</v>
      </c>
      <c r="C991" s="104" t="s">
        <v>6</v>
      </c>
      <c r="D991" s="111">
        <v>0.2034</v>
      </c>
      <c r="E991" s="32">
        <f>IF(Recherche!$E$3='Base poids'!A991,1,0)</f>
        <v>0</v>
      </c>
      <c r="F991" s="32">
        <f>IF(E991=0,0,SUM($E$2:E991))</f>
        <v>0</v>
      </c>
    </row>
    <row r="992" spans="1:6" hidden="1" x14ac:dyDescent="0.25">
      <c r="A992" s="118" t="s">
        <v>169</v>
      </c>
      <c r="B992" s="104" t="s">
        <v>37</v>
      </c>
      <c r="C992" s="104" t="s">
        <v>727</v>
      </c>
      <c r="D992" s="109">
        <v>0.53120000000000001</v>
      </c>
      <c r="E992" s="32">
        <f>IF(Recherche!$E$3='Base poids'!A992,1,0)</f>
        <v>0</v>
      </c>
      <c r="F992" s="32">
        <f>IF(E992=0,0,SUM($E$2:E992))</f>
        <v>0</v>
      </c>
    </row>
    <row r="993" spans="1:6" hidden="1" x14ac:dyDescent="0.25">
      <c r="A993" s="118" t="s">
        <v>169</v>
      </c>
      <c r="B993" s="110" t="s">
        <v>17</v>
      </c>
      <c r="C993" s="104" t="s">
        <v>3350</v>
      </c>
      <c r="D993" s="109">
        <v>0.222</v>
      </c>
      <c r="E993" s="32">
        <f>IF(Recherche!$E$3='Base poids'!A993,1,0)</f>
        <v>0</v>
      </c>
      <c r="F993" s="32">
        <f>IF(E993=0,0,SUM($E$2:E993))</f>
        <v>0</v>
      </c>
    </row>
    <row r="994" spans="1:6" hidden="1" x14ac:dyDescent="0.25">
      <c r="A994" s="118" t="s">
        <v>169</v>
      </c>
      <c r="B994" s="110" t="s">
        <v>31</v>
      </c>
      <c r="C994" s="104" t="s">
        <v>4075</v>
      </c>
      <c r="D994" s="109">
        <v>0.18179999999999999</v>
      </c>
      <c r="E994" s="32">
        <f>IF(Recherche!$E$3='Base poids'!A994,1,0)</f>
        <v>0</v>
      </c>
      <c r="F994" s="32">
        <f>IF(E994=0,0,SUM($E$2:E994))</f>
        <v>0</v>
      </c>
    </row>
    <row r="995" spans="1:6" hidden="1" x14ac:dyDescent="0.25">
      <c r="A995" s="118" t="s">
        <v>169</v>
      </c>
      <c r="B995" s="110" t="s">
        <v>29</v>
      </c>
      <c r="C995" s="104" t="s">
        <v>5796</v>
      </c>
      <c r="D995" s="109">
        <v>6.4899999999999999E-2</v>
      </c>
      <c r="E995" s="32">
        <f>IF(Recherche!$E$3='Base poids'!A995,1,0)</f>
        <v>0</v>
      </c>
      <c r="F995" s="32">
        <f>IF(E995=0,0,SUM($E$2:E995))</f>
        <v>0</v>
      </c>
    </row>
    <row r="996" spans="1:6" hidden="1" x14ac:dyDescent="0.25">
      <c r="A996" s="118" t="s">
        <v>353</v>
      </c>
      <c r="B996" s="104" t="s">
        <v>37</v>
      </c>
      <c r="C996" s="104" t="s">
        <v>731</v>
      </c>
      <c r="D996" s="109">
        <v>0.32379999999999998</v>
      </c>
      <c r="E996" s="32">
        <f>IF(Recherche!$E$3='Base poids'!A996,1,0)</f>
        <v>0</v>
      </c>
      <c r="F996" s="32">
        <f>IF(E996=0,0,SUM($E$2:E996))</f>
        <v>0</v>
      </c>
    </row>
    <row r="997" spans="1:6" hidden="1" x14ac:dyDescent="0.25">
      <c r="A997" s="118" t="s">
        <v>353</v>
      </c>
      <c r="B997" s="110" t="s">
        <v>17</v>
      </c>
      <c r="C997" s="104" t="s">
        <v>3350</v>
      </c>
      <c r="D997" s="109">
        <v>0.2636</v>
      </c>
      <c r="E997" s="32">
        <f>IF(Recherche!$E$3='Base poids'!A997,1,0)</f>
        <v>0</v>
      </c>
      <c r="F997" s="32">
        <f>IF(E997=0,0,SUM($E$2:E997))</f>
        <v>0</v>
      </c>
    </row>
    <row r="998" spans="1:6" hidden="1" x14ac:dyDescent="0.25">
      <c r="A998" s="118" t="s">
        <v>353</v>
      </c>
      <c r="B998" s="110" t="s">
        <v>31</v>
      </c>
      <c r="C998" s="104" t="s">
        <v>4080</v>
      </c>
      <c r="D998" s="109">
        <v>0.2477</v>
      </c>
      <c r="E998" s="32">
        <f>IF(Recherche!$E$3='Base poids'!A998,1,0)</f>
        <v>0</v>
      </c>
      <c r="F998" s="32">
        <f>IF(E998=0,0,SUM($E$2:E998))</f>
        <v>0</v>
      </c>
    </row>
    <row r="999" spans="1:6" hidden="1" x14ac:dyDescent="0.25">
      <c r="A999" s="118" t="s">
        <v>353</v>
      </c>
      <c r="B999" s="110" t="s">
        <v>43</v>
      </c>
      <c r="C999" s="104" t="s">
        <v>774</v>
      </c>
      <c r="D999" s="109">
        <v>0.13469999999999999</v>
      </c>
      <c r="E999" s="32">
        <f>IF(Recherche!$E$3='Base poids'!A999,1,0)</f>
        <v>0</v>
      </c>
      <c r="F999" s="32">
        <f>IF(E999=0,0,SUM($E$2:E999))</f>
        <v>0</v>
      </c>
    </row>
    <row r="1000" spans="1:6" hidden="1" x14ac:dyDescent="0.25">
      <c r="A1000" s="118" t="s">
        <v>353</v>
      </c>
      <c r="B1000" s="110" t="s">
        <v>29</v>
      </c>
      <c r="C1000" s="104" t="s">
        <v>5803</v>
      </c>
      <c r="D1000" s="109">
        <v>3.0099999999999998E-2</v>
      </c>
      <c r="E1000" s="32">
        <f>IF(Recherche!$E$3='Base poids'!A1000,1,0)</f>
        <v>0</v>
      </c>
      <c r="F1000" s="32">
        <f>IF(E1000=0,0,SUM($E$2:E1000))</f>
        <v>0</v>
      </c>
    </row>
    <row r="1001" spans="1:6" hidden="1" x14ac:dyDescent="0.25">
      <c r="A1001" s="118" t="s">
        <v>242</v>
      </c>
      <c r="B1001" s="104" t="s">
        <v>37</v>
      </c>
      <c r="C1001" s="104" t="s">
        <v>733</v>
      </c>
      <c r="D1001" s="109">
        <v>0.48130000000000001</v>
      </c>
      <c r="E1001" s="32">
        <f>IF(Recherche!$E$3='Base poids'!A1001,1,0)</f>
        <v>0</v>
      </c>
      <c r="F1001" s="32">
        <f>IF(E1001=0,0,SUM($E$2:E1001))</f>
        <v>0</v>
      </c>
    </row>
    <row r="1002" spans="1:6" hidden="1" x14ac:dyDescent="0.25">
      <c r="A1002" s="118" t="s">
        <v>242</v>
      </c>
      <c r="B1002" s="110" t="s">
        <v>31</v>
      </c>
      <c r="C1002" s="104" t="s">
        <v>4084</v>
      </c>
      <c r="D1002" s="109">
        <v>0.24660000000000001</v>
      </c>
      <c r="E1002" s="32">
        <f>IF(Recherche!$E$3='Base poids'!A1002,1,0)</f>
        <v>0</v>
      </c>
      <c r="F1002" s="32">
        <f>IF(E1002=0,0,SUM($E$2:E1002))</f>
        <v>0</v>
      </c>
    </row>
    <row r="1003" spans="1:6" hidden="1" x14ac:dyDescent="0.25">
      <c r="A1003" s="118" t="s">
        <v>242</v>
      </c>
      <c r="B1003" s="110" t="s">
        <v>43</v>
      </c>
      <c r="C1003" s="104" t="s">
        <v>774</v>
      </c>
      <c r="D1003" s="109">
        <v>0.1447</v>
      </c>
      <c r="E1003" s="32">
        <f>IF(Recherche!$E$3='Base poids'!A1003,1,0)</f>
        <v>0</v>
      </c>
      <c r="F1003" s="32">
        <f>IF(E1003=0,0,SUM($E$2:E1003))</f>
        <v>0</v>
      </c>
    </row>
    <row r="1004" spans="1:6" hidden="1" x14ac:dyDescent="0.25">
      <c r="A1004" s="118" t="s">
        <v>242</v>
      </c>
      <c r="B1004" s="110" t="s">
        <v>25</v>
      </c>
      <c r="C1004" s="104" t="s">
        <v>786</v>
      </c>
      <c r="D1004" s="109">
        <v>0.1273</v>
      </c>
      <c r="E1004" s="32">
        <f>IF(Recherche!$E$3='Base poids'!A1004,1,0)</f>
        <v>0</v>
      </c>
      <c r="F1004" s="32">
        <f>IF(E1004=0,0,SUM($E$2:E1004))</f>
        <v>0</v>
      </c>
    </row>
    <row r="1005" spans="1:6" hidden="1" x14ac:dyDescent="0.25">
      <c r="A1005" s="118" t="s">
        <v>563</v>
      </c>
      <c r="B1005" s="110" t="s">
        <v>31</v>
      </c>
      <c r="C1005" s="104" t="s">
        <v>4074</v>
      </c>
      <c r="D1005" s="109">
        <v>0.34920000000000001</v>
      </c>
      <c r="E1005" s="32">
        <f>IF(Recherche!$E$3='Base poids'!A1005,1,0)</f>
        <v>0</v>
      </c>
      <c r="F1005" s="32">
        <f>IF(E1005=0,0,SUM($E$2:E1005))</f>
        <v>0</v>
      </c>
    </row>
    <row r="1006" spans="1:6" hidden="1" x14ac:dyDescent="0.25">
      <c r="A1006" s="118" t="s">
        <v>563</v>
      </c>
      <c r="B1006" s="104" t="s">
        <v>37</v>
      </c>
      <c r="C1006" s="104" t="s">
        <v>726</v>
      </c>
      <c r="D1006" s="109">
        <v>0.26229999999999998</v>
      </c>
      <c r="E1006" s="32">
        <f>IF(Recherche!$E$3='Base poids'!A1006,1,0)</f>
        <v>0</v>
      </c>
      <c r="F1006" s="32">
        <f>IF(E1006=0,0,SUM($E$2:E1006))</f>
        <v>0</v>
      </c>
    </row>
    <row r="1007" spans="1:6" hidden="1" x14ac:dyDescent="0.25">
      <c r="A1007" s="118" t="s">
        <v>563</v>
      </c>
      <c r="B1007" s="110" t="s">
        <v>29</v>
      </c>
      <c r="C1007" s="104" t="s">
        <v>5745</v>
      </c>
      <c r="D1007" s="109">
        <v>0.2432</v>
      </c>
      <c r="E1007" s="32">
        <f>IF(Recherche!$E$3='Base poids'!A1007,1,0)</f>
        <v>0</v>
      </c>
      <c r="F1007" s="32">
        <f>IF(E1007=0,0,SUM($E$2:E1007))</f>
        <v>0</v>
      </c>
    </row>
    <row r="1008" spans="1:6" hidden="1" x14ac:dyDescent="0.25">
      <c r="A1008" s="118" t="s">
        <v>563</v>
      </c>
      <c r="B1008" s="110" t="s">
        <v>43</v>
      </c>
      <c r="C1008" s="104" t="s">
        <v>776</v>
      </c>
      <c r="D1008" s="109">
        <v>0.14530000000000001</v>
      </c>
      <c r="E1008" s="32">
        <f>IF(Recherche!$E$3='Base poids'!A1008,1,0)</f>
        <v>0</v>
      </c>
      <c r="F1008" s="32">
        <f>IF(E1008=0,0,SUM($E$2:E1008))</f>
        <v>0</v>
      </c>
    </row>
    <row r="1009" spans="1:6" hidden="1" x14ac:dyDescent="0.25">
      <c r="A1009" s="118" t="s">
        <v>565</v>
      </c>
      <c r="B1009" s="104" t="s">
        <v>37</v>
      </c>
      <c r="C1009" s="104" t="s">
        <v>726</v>
      </c>
      <c r="D1009" s="109">
        <v>0.53710000000000002</v>
      </c>
      <c r="E1009" s="32">
        <f>IF(Recherche!$E$3='Base poids'!A1009,1,0)</f>
        <v>0</v>
      </c>
      <c r="F1009" s="32">
        <f>IF(E1009=0,0,SUM($E$2:E1009))</f>
        <v>0</v>
      </c>
    </row>
    <row r="1010" spans="1:6" hidden="1" x14ac:dyDescent="0.25">
      <c r="A1010" s="118" t="s">
        <v>565</v>
      </c>
      <c r="B1010" s="110" t="s">
        <v>39</v>
      </c>
      <c r="C1010" s="104" t="s">
        <v>777</v>
      </c>
      <c r="D1010" s="109">
        <v>0.31430000000000002</v>
      </c>
      <c r="E1010" s="32">
        <f>IF(Recherche!$E$3='Base poids'!A1010,1,0)</f>
        <v>0</v>
      </c>
      <c r="F1010" s="32">
        <f>IF(E1010=0,0,SUM($E$2:E1010))</f>
        <v>0</v>
      </c>
    </row>
    <row r="1011" spans="1:6" hidden="1" x14ac:dyDescent="0.25">
      <c r="A1011" s="118" t="s">
        <v>565</v>
      </c>
      <c r="B1011" s="110" t="s">
        <v>31</v>
      </c>
      <c r="C1011" s="104" t="s">
        <v>4645</v>
      </c>
      <c r="D1011" s="109">
        <v>0.14860000000000001</v>
      </c>
      <c r="E1011" s="32">
        <f>IF(Recherche!$E$3='Base poids'!A1011,1,0)</f>
        <v>0</v>
      </c>
      <c r="F1011" s="32">
        <f>IF(E1011=0,0,SUM($E$2:E1011))</f>
        <v>0</v>
      </c>
    </row>
    <row r="1012" spans="1:6" hidden="1" x14ac:dyDescent="0.25">
      <c r="A1012" s="118" t="s">
        <v>355</v>
      </c>
      <c r="B1012" s="104" t="s">
        <v>37</v>
      </c>
      <c r="C1012" s="104" t="s">
        <v>728</v>
      </c>
      <c r="D1012" s="109">
        <v>0.2485</v>
      </c>
      <c r="E1012" s="32">
        <f>IF(Recherche!$E$3='Base poids'!A1012,1,0)</f>
        <v>0</v>
      </c>
      <c r="F1012" s="32">
        <f>IF(E1012=0,0,SUM($E$2:E1012))</f>
        <v>0</v>
      </c>
    </row>
    <row r="1013" spans="1:6" hidden="1" x14ac:dyDescent="0.25">
      <c r="A1013" s="118" t="s">
        <v>355</v>
      </c>
      <c r="B1013" s="110" t="s">
        <v>31</v>
      </c>
      <c r="C1013" s="104" t="s">
        <v>4072</v>
      </c>
      <c r="D1013" s="109">
        <v>0.1981</v>
      </c>
      <c r="E1013" s="32">
        <f>IF(Recherche!$E$3='Base poids'!A1013,1,0)</f>
        <v>0</v>
      </c>
      <c r="F1013" s="32">
        <f>IF(E1013=0,0,SUM($E$2:E1013))</f>
        <v>0</v>
      </c>
    </row>
    <row r="1014" spans="1:6" hidden="1" x14ac:dyDescent="0.25">
      <c r="A1014" s="118" t="s">
        <v>355</v>
      </c>
      <c r="B1014" s="110" t="s">
        <v>43</v>
      </c>
      <c r="C1014" s="104" t="s">
        <v>774</v>
      </c>
      <c r="D1014" s="109">
        <v>0.1454</v>
      </c>
      <c r="E1014" s="32">
        <f>IF(Recherche!$E$3='Base poids'!A1014,1,0)</f>
        <v>0</v>
      </c>
      <c r="F1014" s="32">
        <f>IF(E1014=0,0,SUM($E$2:E1014))</f>
        <v>0</v>
      </c>
    </row>
    <row r="1015" spans="1:6" hidden="1" x14ac:dyDescent="0.25">
      <c r="A1015" s="118" t="s">
        <v>355</v>
      </c>
      <c r="B1015" s="110" t="s">
        <v>39</v>
      </c>
      <c r="C1015" s="104" t="s">
        <v>792</v>
      </c>
      <c r="D1015" s="109">
        <v>0.1361</v>
      </c>
      <c r="E1015" s="32">
        <f>IF(Recherche!$E$3='Base poids'!A1015,1,0)</f>
        <v>0</v>
      </c>
      <c r="F1015" s="32">
        <f>IF(E1015=0,0,SUM($E$2:E1015))</f>
        <v>0</v>
      </c>
    </row>
    <row r="1016" spans="1:6" hidden="1" x14ac:dyDescent="0.25">
      <c r="A1016" s="118" t="s">
        <v>355</v>
      </c>
      <c r="B1016" s="110" t="s">
        <v>25</v>
      </c>
      <c r="C1016" s="104" t="s">
        <v>799</v>
      </c>
      <c r="D1016" s="109">
        <v>0.123</v>
      </c>
      <c r="E1016" s="32">
        <f>IF(Recherche!$E$3='Base poids'!A1016,1,0)</f>
        <v>0</v>
      </c>
      <c r="F1016" s="32">
        <f>IF(E1016=0,0,SUM($E$2:E1016))</f>
        <v>0</v>
      </c>
    </row>
    <row r="1017" spans="1:6" hidden="1" x14ac:dyDescent="0.25">
      <c r="A1017" s="118" t="s">
        <v>355</v>
      </c>
      <c r="B1017" s="104" t="s">
        <v>4600</v>
      </c>
      <c r="C1017" s="104" t="s">
        <v>4600</v>
      </c>
      <c r="D1017" s="109">
        <v>9.3899999999999997E-2</v>
      </c>
      <c r="E1017" s="32">
        <f>IF(Recherche!$E$3='Base poids'!A1017,1,0)</f>
        <v>0</v>
      </c>
      <c r="F1017" s="32">
        <f>IF(E1017=0,0,SUM($E$2:E1017))</f>
        <v>0</v>
      </c>
    </row>
    <row r="1018" spans="1:6" hidden="1" x14ac:dyDescent="0.25">
      <c r="A1018" s="118" t="s">
        <v>355</v>
      </c>
      <c r="B1018" s="110" t="s">
        <v>29</v>
      </c>
      <c r="C1018" s="104" t="s">
        <v>5766</v>
      </c>
      <c r="D1018" s="109">
        <v>5.5100000000000003E-2</v>
      </c>
      <c r="E1018" s="32">
        <f>IF(Recherche!$E$3='Base poids'!A1018,1,0)</f>
        <v>0</v>
      </c>
      <c r="F1018" s="32">
        <f>IF(E1018=0,0,SUM($E$2:E1018))</f>
        <v>0</v>
      </c>
    </row>
    <row r="1019" spans="1:6" hidden="1" x14ac:dyDescent="0.25">
      <c r="A1019" s="118" t="s">
        <v>4660</v>
      </c>
      <c r="B1019" s="110" t="s">
        <v>31</v>
      </c>
      <c r="C1019" s="104" t="s">
        <v>4263</v>
      </c>
      <c r="D1019" s="109">
        <v>0.51290000000000002</v>
      </c>
      <c r="E1019" s="32">
        <f>IF(Recherche!$E$3='Base poids'!A1019,1,0)</f>
        <v>0</v>
      </c>
      <c r="F1019" s="32">
        <f>IF(E1019=0,0,SUM($E$2:E1019))</f>
        <v>0</v>
      </c>
    </row>
    <row r="1020" spans="1:6" hidden="1" x14ac:dyDescent="0.25">
      <c r="A1020" s="118" t="s">
        <v>4660</v>
      </c>
      <c r="B1020" s="104" t="s">
        <v>37</v>
      </c>
      <c r="C1020" s="104" t="s">
        <v>727</v>
      </c>
      <c r="D1020" s="109">
        <v>0.48709999999999998</v>
      </c>
      <c r="E1020" s="32">
        <f>IF(Recherche!$E$3='Base poids'!A1020,1,0)</f>
        <v>0</v>
      </c>
      <c r="F1020" s="32">
        <f>IF(E1020=0,0,SUM($E$2:E1020))</f>
        <v>0</v>
      </c>
    </row>
    <row r="1021" spans="1:6" hidden="1" x14ac:dyDescent="0.25">
      <c r="A1021" s="118" t="s">
        <v>243</v>
      </c>
      <c r="B1021" s="104" t="s">
        <v>37</v>
      </c>
      <c r="C1021" s="104" t="s">
        <v>728</v>
      </c>
      <c r="D1021" s="109">
        <v>0.43590000000000001</v>
      </c>
      <c r="E1021" s="32">
        <f>IF(Recherche!$E$3='Base poids'!A1021,1,0)</f>
        <v>0</v>
      </c>
      <c r="F1021" s="32">
        <f>IF(E1021=0,0,SUM($E$2:E1021))</f>
        <v>0</v>
      </c>
    </row>
    <row r="1022" spans="1:6" hidden="1" x14ac:dyDescent="0.25">
      <c r="A1022" s="118" t="s">
        <v>243</v>
      </c>
      <c r="B1022" s="104" t="s">
        <v>4603</v>
      </c>
      <c r="C1022" s="104" t="s">
        <v>4603</v>
      </c>
      <c r="D1022" s="109">
        <v>0.37819999999999998</v>
      </c>
      <c r="E1022" s="32">
        <f>IF(Recherche!$E$3='Base poids'!A1022,1,0)</f>
        <v>0</v>
      </c>
      <c r="F1022" s="32">
        <f>IF(E1022=0,0,SUM($E$2:E1022))</f>
        <v>0</v>
      </c>
    </row>
    <row r="1023" spans="1:6" hidden="1" x14ac:dyDescent="0.25">
      <c r="A1023" s="118" t="s">
        <v>243</v>
      </c>
      <c r="B1023" s="104" t="s">
        <v>40</v>
      </c>
      <c r="C1023" s="104" t="s">
        <v>40</v>
      </c>
      <c r="D1023" s="109">
        <v>0.18590000000000001</v>
      </c>
      <c r="E1023" s="32">
        <f>IF(Recherche!$E$3='Base poids'!A1023,1,0)</f>
        <v>0</v>
      </c>
      <c r="F1023" s="32">
        <f>IF(E1023=0,0,SUM($E$2:E1023))</f>
        <v>0</v>
      </c>
    </row>
    <row r="1024" spans="1:6" hidden="1" x14ac:dyDescent="0.25">
      <c r="A1024" s="118" t="s">
        <v>58</v>
      </c>
      <c r="B1024" s="110" t="s">
        <v>43</v>
      </c>
      <c r="C1024" s="104" t="s">
        <v>778</v>
      </c>
      <c r="D1024" s="111">
        <v>0.26679999999999998</v>
      </c>
      <c r="E1024" s="32">
        <f>IF(Recherche!$E$3='Base poids'!A1024,1,0)</f>
        <v>0</v>
      </c>
      <c r="F1024" s="32">
        <f>IF(E1024=0,0,SUM($E$2:E1024))</f>
        <v>0</v>
      </c>
    </row>
    <row r="1025" spans="1:6" hidden="1" x14ac:dyDescent="0.25">
      <c r="A1025" s="118" t="s">
        <v>58</v>
      </c>
      <c r="B1025" s="110" t="s">
        <v>39</v>
      </c>
      <c r="C1025" s="104" t="s">
        <v>779</v>
      </c>
      <c r="D1025" s="109">
        <v>0.21779999999999999</v>
      </c>
      <c r="E1025" s="32">
        <f>IF(Recherche!$E$3='Base poids'!A1025,1,0)</f>
        <v>0</v>
      </c>
      <c r="F1025" s="32">
        <f>IF(E1025=0,0,SUM($E$2:E1025))</f>
        <v>0</v>
      </c>
    </row>
    <row r="1026" spans="1:6" hidden="1" x14ac:dyDescent="0.25">
      <c r="A1026" s="118" t="s">
        <v>58</v>
      </c>
      <c r="B1026" s="104" t="s">
        <v>37</v>
      </c>
      <c r="C1026" s="104" t="s">
        <v>727</v>
      </c>
      <c r="D1026" s="109">
        <v>0.20860000000000001</v>
      </c>
      <c r="E1026" s="32">
        <f>IF(Recherche!$E$3='Base poids'!A1026,1,0)</f>
        <v>0</v>
      </c>
      <c r="F1026" s="32">
        <f>IF(E1026=0,0,SUM($E$2:E1026))</f>
        <v>0</v>
      </c>
    </row>
    <row r="1027" spans="1:6" hidden="1" x14ac:dyDescent="0.25">
      <c r="A1027" s="118" t="s">
        <v>58</v>
      </c>
      <c r="B1027" s="110" t="s">
        <v>29</v>
      </c>
      <c r="C1027" s="104" t="s">
        <v>5796</v>
      </c>
      <c r="D1027" s="109">
        <v>0.19020000000000001</v>
      </c>
      <c r="E1027" s="32">
        <f>IF(Recherche!$E$3='Base poids'!A1027,1,0)</f>
        <v>0</v>
      </c>
      <c r="F1027" s="32">
        <f>IF(E1027=0,0,SUM($E$2:E1027))</f>
        <v>0</v>
      </c>
    </row>
    <row r="1028" spans="1:6" hidden="1" x14ac:dyDescent="0.25">
      <c r="A1028" s="118" t="s">
        <v>58</v>
      </c>
      <c r="B1028" s="110" t="s">
        <v>31</v>
      </c>
      <c r="C1028" s="104" t="s">
        <v>4075</v>
      </c>
      <c r="D1028" s="109">
        <v>0.11650000000000001</v>
      </c>
      <c r="E1028" s="32">
        <f>IF(Recherche!$E$3='Base poids'!A1028,1,0)</f>
        <v>0</v>
      </c>
      <c r="F1028" s="32">
        <f>IF(E1028=0,0,SUM($E$2:E1028))</f>
        <v>0</v>
      </c>
    </row>
    <row r="1029" spans="1:6" hidden="1" x14ac:dyDescent="0.25">
      <c r="A1029" s="118" t="s">
        <v>567</v>
      </c>
      <c r="B1029" s="104" t="s">
        <v>4608</v>
      </c>
      <c r="C1029" s="104" t="s">
        <v>4608</v>
      </c>
      <c r="D1029" s="109">
        <v>0.78049999999999997</v>
      </c>
      <c r="E1029" s="32">
        <f>IF(Recherche!$E$3='Base poids'!A1029,1,0)</f>
        <v>0</v>
      </c>
      <c r="F1029" s="32">
        <f>IF(E1029=0,0,SUM($E$2:E1029))</f>
        <v>0</v>
      </c>
    </row>
    <row r="1030" spans="1:6" hidden="1" x14ac:dyDescent="0.25">
      <c r="A1030" s="118" t="s">
        <v>567</v>
      </c>
      <c r="B1030" s="104" t="s">
        <v>37</v>
      </c>
      <c r="C1030" s="104" t="s">
        <v>723</v>
      </c>
      <c r="D1030" s="109">
        <v>0.10979999999999999</v>
      </c>
      <c r="E1030" s="32">
        <f>IF(Recherche!$E$3='Base poids'!A1030,1,0)</f>
        <v>0</v>
      </c>
      <c r="F1030" s="32">
        <f>IF(E1030=0,0,SUM($E$2:E1030))</f>
        <v>0</v>
      </c>
    </row>
    <row r="1031" spans="1:6" hidden="1" x14ac:dyDescent="0.25">
      <c r="A1031" s="118" t="s">
        <v>567</v>
      </c>
      <c r="B1031" s="110" t="s">
        <v>31</v>
      </c>
      <c r="C1031" s="104" t="s">
        <v>4262</v>
      </c>
      <c r="D1031" s="109">
        <v>0.10979999999999999</v>
      </c>
      <c r="E1031" s="32">
        <f>IF(Recherche!$E$3='Base poids'!A1031,1,0)</f>
        <v>0</v>
      </c>
      <c r="F1031" s="32">
        <f>IF(E1031=0,0,SUM($E$2:E1031))</f>
        <v>0</v>
      </c>
    </row>
    <row r="1032" spans="1:6" hidden="1" x14ac:dyDescent="0.25">
      <c r="A1032" s="118" t="s">
        <v>568</v>
      </c>
      <c r="B1032" s="104" t="s">
        <v>37</v>
      </c>
      <c r="C1032" s="104" t="s">
        <v>726</v>
      </c>
      <c r="D1032" s="109">
        <v>0.44280000000000003</v>
      </c>
      <c r="E1032" s="32">
        <f>IF(Recherche!$E$3='Base poids'!A1032,1,0)</f>
        <v>0</v>
      </c>
      <c r="F1032" s="32">
        <f>IF(E1032=0,0,SUM($E$2:E1032))</f>
        <v>0</v>
      </c>
    </row>
    <row r="1033" spans="1:6" hidden="1" x14ac:dyDescent="0.25">
      <c r="A1033" s="118" t="s">
        <v>568</v>
      </c>
      <c r="B1033" s="110" t="s">
        <v>31</v>
      </c>
      <c r="C1033" s="104" t="s">
        <v>4074</v>
      </c>
      <c r="D1033" s="109">
        <v>0.24399999999999999</v>
      </c>
      <c r="E1033" s="32">
        <f>IF(Recherche!$E$3='Base poids'!A1033,1,0)</f>
        <v>0</v>
      </c>
      <c r="F1033" s="32">
        <f>IF(E1033=0,0,SUM($E$2:E1033))</f>
        <v>0</v>
      </c>
    </row>
    <row r="1034" spans="1:6" hidden="1" x14ac:dyDescent="0.25">
      <c r="A1034" s="118" t="s">
        <v>568</v>
      </c>
      <c r="B1034" s="110" t="s">
        <v>39</v>
      </c>
      <c r="C1034" s="104" t="s">
        <v>777</v>
      </c>
      <c r="D1034" s="109">
        <v>0.1462</v>
      </c>
      <c r="E1034" s="32">
        <f>IF(Recherche!$E$3='Base poids'!A1034,1,0)</f>
        <v>0</v>
      </c>
      <c r="F1034" s="32">
        <f>IF(E1034=0,0,SUM($E$2:E1034))</f>
        <v>0</v>
      </c>
    </row>
    <row r="1035" spans="1:6" hidden="1" x14ac:dyDescent="0.25">
      <c r="A1035" s="118" t="s">
        <v>568</v>
      </c>
      <c r="B1035" s="110" t="s">
        <v>43</v>
      </c>
      <c r="C1035" s="104" t="s">
        <v>776</v>
      </c>
      <c r="D1035" s="109">
        <v>0.1148</v>
      </c>
      <c r="E1035" s="32">
        <f>IF(Recherche!$E$3='Base poids'!A1035,1,0)</f>
        <v>0</v>
      </c>
      <c r="F1035" s="32">
        <f>IF(E1035=0,0,SUM($E$2:E1035))</f>
        <v>0</v>
      </c>
    </row>
    <row r="1036" spans="1:6" hidden="1" x14ac:dyDescent="0.25">
      <c r="A1036" s="118" t="s">
        <v>568</v>
      </c>
      <c r="B1036" s="110" t="s">
        <v>29</v>
      </c>
      <c r="C1036" s="104" t="s">
        <v>5745</v>
      </c>
      <c r="D1036" s="109">
        <v>5.21E-2</v>
      </c>
      <c r="E1036" s="32">
        <f>IF(Recherche!$E$3='Base poids'!A1036,1,0)</f>
        <v>0</v>
      </c>
      <c r="F1036" s="32">
        <f>IF(E1036=0,0,SUM($E$2:E1036))</f>
        <v>0</v>
      </c>
    </row>
    <row r="1037" spans="1:6" hidden="1" x14ac:dyDescent="0.25">
      <c r="A1037" s="118" t="s">
        <v>401</v>
      </c>
      <c r="B1037" s="104" t="s">
        <v>37</v>
      </c>
      <c r="C1037" s="104" t="s">
        <v>728</v>
      </c>
      <c r="D1037" s="109">
        <v>0.50970000000000004</v>
      </c>
      <c r="E1037" s="32">
        <f>IF(Recherche!$E$3='Base poids'!A1037,1,0)</f>
        <v>0</v>
      </c>
      <c r="F1037" s="32">
        <f>IF(E1037=0,0,SUM($E$2:E1037))</f>
        <v>0</v>
      </c>
    </row>
    <row r="1038" spans="1:6" hidden="1" x14ac:dyDescent="0.25">
      <c r="A1038" s="118" t="s">
        <v>401</v>
      </c>
      <c r="B1038" s="104" t="s">
        <v>22</v>
      </c>
      <c r="C1038" s="104" t="s">
        <v>22</v>
      </c>
      <c r="D1038" s="109">
        <v>0.35220000000000001</v>
      </c>
      <c r="E1038" s="32">
        <f>IF(Recherche!$E$3='Base poids'!A1038,1,0)</f>
        <v>0</v>
      </c>
      <c r="F1038" s="32">
        <f>IF(E1038=0,0,SUM($E$2:E1038))</f>
        <v>0</v>
      </c>
    </row>
    <row r="1039" spans="1:6" hidden="1" x14ac:dyDescent="0.25">
      <c r="A1039" s="118" t="s">
        <v>401</v>
      </c>
      <c r="B1039" s="110" t="s">
        <v>31</v>
      </c>
      <c r="C1039" s="104" t="s">
        <v>4084</v>
      </c>
      <c r="D1039" s="109">
        <v>0.1381</v>
      </c>
      <c r="E1039" s="32">
        <f>IF(Recherche!$E$3='Base poids'!A1039,1,0)</f>
        <v>0</v>
      </c>
      <c r="F1039" s="32">
        <f>IF(E1039=0,0,SUM($E$2:E1039))</f>
        <v>0</v>
      </c>
    </row>
    <row r="1040" spans="1:6" hidden="1" x14ac:dyDescent="0.25">
      <c r="A1040" s="118" t="s">
        <v>357</v>
      </c>
      <c r="B1040" s="110" t="s">
        <v>31</v>
      </c>
      <c r="C1040" s="104" t="s">
        <v>4070</v>
      </c>
      <c r="D1040" s="109">
        <v>0.3952</v>
      </c>
      <c r="E1040" s="32">
        <f>IF(Recherche!$E$3='Base poids'!A1040,1,0)</f>
        <v>0</v>
      </c>
      <c r="F1040" s="32">
        <f>IF(E1040=0,0,SUM($E$2:E1040))</f>
        <v>0</v>
      </c>
    </row>
    <row r="1041" spans="1:6" hidden="1" x14ac:dyDescent="0.25">
      <c r="A1041" s="118" t="s">
        <v>357</v>
      </c>
      <c r="B1041" s="104" t="s">
        <v>37</v>
      </c>
      <c r="C1041" s="104" t="s">
        <v>724</v>
      </c>
      <c r="D1041" s="109">
        <v>0.2472</v>
      </c>
      <c r="E1041" s="32">
        <f>IF(Recherche!$E$3='Base poids'!A1041,1,0)</f>
        <v>0</v>
      </c>
      <c r="F1041" s="32">
        <f>IF(E1041=0,0,SUM($E$2:E1041))</f>
        <v>0</v>
      </c>
    </row>
    <row r="1042" spans="1:6" hidden="1" x14ac:dyDescent="0.25">
      <c r="A1042" s="118" t="s">
        <v>357</v>
      </c>
      <c r="B1042" s="110" t="s">
        <v>43</v>
      </c>
      <c r="C1042" s="104" t="s">
        <v>782</v>
      </c>
      <c r="D1042" s="109">
        <v>0.19450000000000001</v>
      </c>
      <c r="E1042" s="32">
        <f>IF(Recherche!$E$3='Base poids'!A1042,1,0)</f>
        <v>0</v>
      </c>
      <c r="F1042" s="32">
        <f>IF(E1042=0,0,SUM($E$2:E1042))</f>
        <v>0</v>
      </c>
    </row>
    <row r="1043" spans="1:6" hidden="1" x14ac:dyDescent="0.25">
      <c r="A1043" s="118" t="s">
        <v>357</v>
      </c>
      <c r="B1043" s="110" t="s">
        <v>39</v>
      </c>
      <c r="C1043" s="104" t="s">
        <v>770</v>
      </c>
      <c r="D1043" s="109">
        <v>0.14249999999999999</v>
      </c>
      <c r="E1043" s="32">
        <f>IF(Recherche!$E$3='Base poids'!A1043,1,0)</f>
        <v>0</v>
      </c>
      <c r="F1043" s="32">
        <f>IF(E1043=0,0,SUM($E$2:E1043))</f>
        <v>0</v>
      </c>
    </row>
    <row r="1044" spans="1:6" hidden="1" x14ac:dyDescent="0.25">
      <c r="A1044" s="118" t="s">
        <v>357</v>
      </c>
      <c r="B1044" s="110" t="s">
        <v>29</v>
      </c>
      <c r="C1044" s="104" t="s">
        <v>5810</v>
      </c>
      <c r="D1044" s="109">
        <v>2.06E-2</v>
      </c>
      <c r="E1044" s="32">
        <f>IF(Recherche!$E$3='Base poids'!A1044,1,0)</f>
        <v>0</v>
      </c>
      <c r="F1044" s="32">
        <f>IF(E1044=0,0,SUM($E$2:E1044))</f>
        <v>0</v>
      </c>
    </row>
    <row r="1045" spans="1:6" hidden="1" x14ac:dyDescent="0.25">
      <c r="A1045" s="118" t="s">
        <v>570</v>
      </c>
      <c r="B1045" s="104" t="s">
        <v>4602</v>
      </c>
      <c r="C1045" s="104" t="s">
        <v>4602</v>
      </c>
      <c r="D1045" s="111">
        <v>0.56159999999999999</v>
      </c>
      <c r="E1045" s="32">
        <f>IF(Recherche!$E$3='Base poids'!A1045,1,0)</f>
        <v>0</v>
      </c>
      <c r="F1045" s="32">
        <f>IF(E1045=0,0,SUM($E$2:E1045))</f>
        <v>0</v>
      </c>
    </row>
    <row r="1046" spans="1:6" hidden="1" x14ac:dyDescent="0.25">
      <c r="A1046" s="118" t="s">
        <v>570</v>
      </c>
      <c r="B1046" s="110" t="s">
        <v>31</v>
      </c>
      <c r="C1046" s="104" t="s">
        <v>4262</v>
      </c>
      <c r="D1046" s="109">
        <v>0.43840000000000001</v>
      </c>
      <c r="E1046" s="32">
        <f>IF(Recherche!$E$3='Base poids'!A1046,1,0)</f>
        <v>0</v>
      </c>
      <c r="F1046" s="32">
        <f>IF(E1046=0,0,SUM($E$2:E1046))</f>
        <v>0</v>
      </c>
    </row>
    <row r="1047" spans="1:6" hidden="1" x14ac:dyDescent="0.25">
      <c r="A1047" s="118" t="s">
        <v>572</v>
      </c>
      <c r="B1047" s="104" t="s">
        <v>4602</v>
      </c>
      <c r="C1047" s="104" t="s">
        <v>4602</v>
      </c>
      <c r="D1047" s="111">
        <v>0.58120000000000005</v>
      </c>
      <c r="E1047" s="32">
        <f>IF(Recherche!$E$3='Base poids'!A1047,1,0)</f>
        <v>0</v>
      </c>
      <c r="F1047" s="32">
        <f>IF(E1047=0,0,SUM($E$2:E1047))</f>
        <v>0</v>
      </c>
    </row>
    <row r="1048" spans="1:6" hidden="1" x14ac:dyDescent="0.25">
      <c r="A1048" s="118" t="s">
        <v>572</v>
      </c>
      <c r="B1048" s="110" t="s">
        <v>43</v>
      </c>
      <c r="C1048" s="104" t="s">
        <v>781</v>
      </c>
      <c r="D1048" s="109">
        <v>0.29909999999999998</v>
      </c>
      <c r="E1048" s="32">
        <f>IF(Recherche!$E$3='Base poids'!A1048,1,0)</f>
        <v>0</v>
      </c>
      <c r="F1048" s="32">
        <f>IF(E1048=0,0,SUM($E$2:E1048))</f>
        <v>0</v>
      </c>
    </row>
    <row r="1049" spans="1:6" hidden="1" x14ac:dyDescent="0.25">
      <c r="A1049" s="118" t="s">
        <v>572</v>
      </c>
      <c r="B1049" s="110" t="s">
        <v>31</v>
      </c>
      <c r="C1049" s="104" t="s">
        <v>4262</v>
      </c>
      <c r="D1049" s="109">
        <v>0.1197</v>
      </c>
      <c r="E1049" s="32">
        <f>IF(Recherche!$E$3='Base poids'!A1049,1,0)</f>
        <v>0</v>
      </c>
      <c r="F1049" s="32">
        <f>IF(E1049=0,0,SUM($E$2:E1049))</f>
        <v>0</v>
      </c>
    </row>
    <row r="1050" spans="1:6" hidden="1" x14ac:dyDescent="0.25">
      <c r="A1050" s="118" t="s">
        <v>574</v>
      </c>
      <c r="B1050" s="110" t="s">
        <v>31</v>
      </c>
      <c r="C1050" s="104" t="s">
        <v>4074</v>
      </c>
      <c r="D1050" s="109">
        <v>0.47749999999999998</v>
      </c>
      <c r="E1050" s="32">
        <f>IF(Recherche!$E$3='Base poids'!A1050,1,0)</f>
        <v>0</v>
      </c>
      <c r="F1050" s="32">
        <f>IF(E1050=0,0,SUM($E$2:E1050))</f>
        <v>0</v>
      </c>
    </row>
    <row r="1051" spans="1:6" hidden="1" x14ac:dyDescent="0.25">
      <c r="A1051" s="118" t="s">
        <v>574</v>
      </c>
      <c r="B1051" s="104" t="s">
        <v>37</v>
      </c>
      <c r="C1051" s="104" t="s">
        <v>726</v>
      </c>
      <c r="D1051" s="109">
        <v>0.24199999999999999</v>
      </c>
      <c r="E1051" s="32">
        <f>IF(Recherche!$E$3='Base poids'!A1051,1,0)</f>
        <v>0</v>
      </c>
      <c r="F1051" s="32">
        <f>IF(E1051=0,0,SUM($E$2:E1051))</f>
        <v>0</v>
      </c>
    </row>
    <row r="1052" spans="1:6" hidden="1" x14ac:dyDescent="0.25">
      <c r="A1052" s="118" t="s">
        <v>574</v>
      </c>
      <c r="B1052" s="110" t="s">
        <v>43</v>
      </c>
      <c r="C1052" s="104" t="s">
        <v>776</v>
      </c>
      <c r="D1052" s="109">
        <v>0.16070000000000001</v>
      </c>
      <c r="E1052" s="32">
        <f>IF(Recherche!$E$3='Base poids'!A1052,1,0)</f>
        <v>0</v>
      </c>
      <c r="F1052" s="32">
        <f>IF(E1052=0,0,SUM($E$2:E1052))</f>
        <v>0</v>
      </c>
    </row>
    <row r="1053" spans="1:6" hidden="1" x14ac:dyDescent="0.25">
      <c r="A1053" s="118" t="s">
        <v>574</v>
      </c>
      <c r="B1053" s="110" t="s">
        <v>29</v>
      </c>
      <c r="C1053" s="104" t="s">
        <v>5745</v>
      </c>
      <c r="D1053" s="109">
        <v>0.1198</v>
      </c>
      <c r="E1053" s="32">
        <f>IF(Recherche!$E$3='Base poids'!A1053,1,0)</f>
        <v>0</v>
      </c>
      <c r="F1053" s="32">
        <f>IF(E1053=0,0,SUM($E$2:E1053))</f>
        <v>0</v>
      </c>
    </row>
    <row r="1054" spans="1:6" hidden="1" x14ac:dyDescent="0.25">
      <c r="A1054" s="118" t="s">
        <v>171</v>
      </c>
      <c r="B1054" s="110" t="s">
        <v>39</v>
      </c>
      <c r="C1054" s="104" t="s">
        <v>779</v>
      </c>
      <c r="D1054" s="109">
        <v>0.64480000000000004</v>
      </c>
      <c r="E1054" s="32">
        <f>IF(Recherche!$E$3='Base poids'!A1054,1,0)</f>
        <v>0</v>
      </c>
      <c r="F1054" s="32">
        <f>IF(E1054=0,0,SUM($E$2:E1054))</f>
        <v>0</v>
      </c>
    </row>
    <row r="1055" spans="1:6" hidden="1" x14ac:dyDescent="0.25">
      <c r="A1055" s="118" t="s">
        <v>171</v>
      </c>
      <c r="B1055" s="104" t="s">
        <v>37</v>
      </c>
      <c r="C1055" s="104" t="s">
        <v>727</v>
      </c>
      <c r="D1055" s="109">
        <v>0.35520000000000002</v>
      </c>
      <c r="E1055" s="32">
        <f>IF(Recherche!$E$3='Base poids'!A1055,1,0)</f>
        <v>0</v>
      </c>
      <c r="F1055" s="32">
        <f>IF(E1055=0,0,SUM($E$2:E1055))</f>
        <v>0</v>
      </c>
    </row>
    <row r="1056" spans="1:6" hidden="1" x14ac:dyDescent="0.25">
      <c r="A1056" s="118" t="s">
        <v>576</v>
      </c>
      <c r="B1056" s="110" t="s">
        <v>31</v>
      </c>
      <c r="C1056" s="104" t="s">
        <v>4074</v>
      </c>
      <c r="D1056" s="109">
        <v>0.30430000000000001</v>
      </c>
      <c r="E1056" s="32">
        <f>IF(Recherche!$E$3='Base poids'!A1056,1,0)</f>
        <v>0</v>
      </c>
      <c r="F1056" s="32">
        <f>IF(E1056=0,0,SUM($E$2:E1056))</f>
        <v>0</v>
      </c>
    </row>
    <row r="1057" spans="1:6" hidden="1" x14ac:dyDescent="0.25">
      <c r="A1057" s="118" t="s">
        <v>576</v>
      </c>
      <c r="B1057" s="110" t="s">
        <v>29</v>
      </c>
      <c r="C1057" s="104" t="s">
        <v>5745</v>
      </c>
      <c r="D1057" s="109">
        <v>0.26850000000000002</v>
      </c>
      <c r="E1057" s="32">
        <f>IF(Recherche!$E$3='Base poids'!A1057,1,0)</f>
        <v>0</v>
      </c>
      <c r="F1057" s="32">
        <f>IF(E1057=0,0,SUM($E$2:E1057))</f>
        <v>0</v>
      </c>
    </row>
    <row r="1058" spans="1:6" hidden="1" x14ac:dyDescent="0.25">
      <c r="A1058" s="118" t="s">
        <v>576</v>
      </c>
      <c r="B1058" s="104" t="s">
        <v>37</v>
      </c>
      <c r="C1058" s="104" t="s">
        <v>726</v>
      </c>
      <c r="D1058" s="109">
        <v>0.24149999999999999</v>
      </c>
      <c r="E1058" s="32">
        <f>IF(Recherche!$E$3='Base poids'!A1058,1,0)</f>
        <v>0</v>
      </c>
      <c r="F1058" s="32">
        <f>IF(E1058=0,0,SUM($E$2:E1058))</f>
        <v>0</v>
      </c>
    </row>
    <row r="1059" spans="1:6" hidden="1" x14ac:dyDescent="0.25">
      <c r="A1059" s="118" t="s">
        <v>576</v>
      </c>
      <c r="B1059" s="110" t="s">
        <v>43</v>
      </c>
      <c r="C1059" s="104" t="s">
        <v>776</v>
      </c>
      <c r="D1059" s="109">
        <v>0.18559999999999999</v>
      </c>
      <c r="E1059" s="32">
        <f>IF(Recherche!$E$3='Base poids'!A1059,1,0)</f>
        <v>0</v>
      </c>
      <c r="F1059" s="32">
        <f>IF(E1059=0,0,SUM($E$2:E1059))</f>
        <v>0</v>
      </c>
    </row>
    <row r="1060" spans="1:6" hidden="1" x14ac:dyDescent="0.25">
      <c r="A1060" s="118" t="s">
        <v>359</v>
      </c>
      <c r="B1060" s="104" t="s">
        <v>37</v>
      </c>
      <c r="C1060" s="104" t="s">
        <v>723</v>
      </c>
      <c r="D1060" s="109">
        <v>0.311</v>
      </c>
      <c r="E1060" s="32">
        <f>IF(Recherche!$E$3='Base poids'!A1060,1,0)</f>
        <v>0</v>
      </c>
      <c r="F1060" s="32">
        <f>IF(E1060=0,0,SUM($E$2:E1060))</f>
        <v>0</v>
      </c>
    </row>
    <row r="1061" spans="1:6" hidden="1" x14ac:dyDescent="0.25">
      <c r="A1061" s="118" t="s">
        <v>359</v>
      </c>
      <c r="B1061" s="110" t="s">
        <v>31</v>
      </c>
      <c r="C1061" s="104" t="s">
        <v>4069</v>
      </c>
      <c r="D1061" s="109">
        <v>0.19500000000000001</v>
      </c>
      <c r="E1061" s="32">
        <f>IF(Recherche!$E$3='Base poids'!A1061,1,0)</f>
        <v>0</v>
      </c>
      <c r="F1061" s="32">
        <f>IF(E1061=0,0,SUM($E$2:E1061))</f>
        <v>0</v>
      </c>
    </row>
    <row r="1062" spans="1:6" hidden="1" x14ac:dyDescent="0.25">
      <c r="A1062" s="118" t="s">
        <v>359</v>
      </c>
      <c r="B1062" s="110" t="s">
        <v>43</v>
      </c>
      <c r="C1062" s="104" t="s">
        <v>784</v>
      </c>
      <c r="D1062" s="109">
        <v>0.1777</v>
      </c>
      <c r="E1062" s="32">
        <f>IF(Recherche!$E$3='Base poids'!A1062,1,0)</f>
        <v>0</v>
      </c>
      <c r="F1062" s="32">
        <f>IF(E1062=0,0,SUM($E$2:E1062))</f>
        <v>0</v>
      </c>
    </row>
    <row r="1063" spans="1:6" hidden="1" x14ac:dyDescent="0.25">
      <c r="A1063" s="118" t="s">
        <v>359</v>
      </c>
      <c r="B1063" s="110" t="s">
        <v>29</v>
      </c>
      <c r="C1063" s="104" t="s">
        <v>5796</v>
      </c>
      <c r="D1063" s="109">
        <v>0.17699999999999999</v>
      </c>
      <c r="E1063" s="32">
        <f>IF(Recherche!$E$3='Base poids'!A1063,1,0)</f>
        <v>0</v>
      </c>
      <c r="F1063" s="32">
        <f>IF(E1063=0,0,SUM($E$2:E1063))</f>
        <v>0</v>
      </c>
    </row>
    <row r="1064" spans="1:6" hidden="1" x14ac:dyDescent="0.25">
      <c r="A1064" s="118" t="s">
        <v>359</v>
      </c>
      <c r="B1064" s="110" t="s">
        <v>17</v>
      </c>
      <c r="C1064" s="104" t="s">
        <v>3350</v>
      </c>
      <c r="D1064" s="109">
        <v>0.13930000000000001</v>
      </c>
      <c r="E1064" s="32">
        <f>IF(Recherche!$E$3='Base poids'!A1064,1,0)</f>
        <v>0</v>
      </c>
      <c r="F1064" s="32">
        <f>IF(E1064=0,0,SUM($E$2:E1064))</f>
        <v>0</v>
      </c>
    </row>
    <row r="1065" spans="1:6" hidden="1" x14ac:dyDescent="0.25">
      <c r="A1065" s="118" t="s">
        <v>245</v>
      </c>
      <c r="B1065" s="110" t="s">
        <v>43</v>
      </c>
      <c r="C1065" s="104" t="s">
        <v>781</v>
      </c>
      <c r="D1065" s="109">
        <v>0.4047</v>
      </c>
      <c r="E1065" s="32">
        <f>IF(Recherche!$E$3='Base poids'!A1065,1,0)</f>
        <v>0</v>
      </c>
      <c r="F1065" s="32">
        <f>IF(E1065=0,0,SUM($E$2:E1065))</f>
        <v>0</v>
      </c>
    </row>
    <row r="1066" spans="1:6" hidden="1" x14ac:dyDescent="0.25">
      <c r="A1066" s="118" t="s">
        <v>245</v>
      </c>
      <c r="B1066" s="110" t="s">
        <v>31</v>
      </c>
      <c r="C1066" s="104" t="s">
        <v>4072</v>
      </c>
      <c r="D1066" s="109">
        <v>0.26879999999999998</v>
      </c>
      <c r="E1066" s="32">
        <f>IF(Recherche!$E$3='Base poids'!A1066,1,0)</f>
        <v>0</v>
      </c>
      <c r="F1066" s="32">
        <f>IF(E1066=0,0,SUM($E$2:E1066))</f>
        <v>0</v>
      </c>
    </row>
    <row r="1067" spans="1:6" hidden="1" x14ac:dyDescent="0.25">
      <c r="A1067" s="118" t="s">
        <v>245</v>
      </c>
      <c r="B1067" s="110" t="s">
        <v>17</v>
      </c>
      <c r="C1067" s="104" t="s">
        <v>3350</v>
      </c>
      <c r="D1067" s="109">
        <v>0.1736</v>
      </c>
      <c r="E1067" s="32">
        <f>IF(Recherche!$E$3='Base poids'!A1067,1,0)</f>
        <v>0</v>
      </c>
      <c r="F1067" s="32">
        <f>IF(E1067=0,0,SUM($E$2:E1067))</f>
        <v>0</v>
      </c>
    </row>
    <row r="1068" spans="1:6" hidden="1" x14ac:dyDescent="0.25">
      <c r="A1068" s="118" t="s">
        <v>245</v>
      </c>
      <c r="B1068" s="104" t="s">
        <v>37</v>
      </c>
      <c r="C1068" s="104" t="s">
        <v>724</v>
      </c>
      <c r="D1068" s="109">
        <v>0.15290000000000001</v>
      </c>
      <c r="E1068" s="32">
        <f>IF(Recherche!$E$3='Base poids'!A1068,1,0)</f>
        <v>0</v>
      </c>
      <c r="F1068" s="32">
        <f>IF(E1068=0,0,SUM($E$2:E1068))</f>
        <v>0</v>
      </c>
    </row>
    <row r="1069" spans="1:6" hidden="1" x14ac:dyDescent="0.25">
      <c r="A1069" s="118" t="s">
        <v>578</v>
      </c>
      <c r="B1069" s="110" t="s">
        <v>29</v>
      </c>
      <c r="C1069" s="104" t="s">
        <v>5709</v>
      </c>
      <c r="D1069" s="109">
        <v>0.65029999999999999</v>
      </c>
      <c r="E1069" s="32">
        <f>IF(Recherche!$E$3='Base poids'!A1069,1,0)</f>
        <v>0</v>
      </c>
      <c r="F1069" s="32">
        <f>IF(E1069=0,0,SUM($E$2:E1069))</f>
        <v>0</v>
      </c>
    </row>
    <row r="1070" spans="1:6" hidden="1" x14ac:dyDescent="0.25">
      <c r="A1070" s="118" t="s">
        <v>578</v>
      </c>
      <c r="B1070" s="110" t="s">
        <v>43</v>
      </c>
      <c r="C1070" s="104" t="s">
        <v>774</v>
      </c>
      <c r="D1070" s="109">
        <v>0.21959999999999999</v>
      </c>
      <c r="E1070" s="32">
        <f>IF(Recherche!$E$3='Base poids'!A1070,1,0)</f>
        <v>0</v>
      </c>
      <c r="F1070" s="32">
        <f>IF(E1070=0,0,SUM($E$2:E1070))</f>
        <v>0</v>
      </c>
    </row>
    <row r="1071" spans="1:6" hidden="1" x14ac:dyDescent="0.25">
      <c r="A1071" s="118" t="s">
        <v>578</v>
      </c>
      <c r="B1071" s="104" t="s">
        <v>37</v>
      </c>
      <c r="C1071" s="104" t="s">
        <v>733</v>
      </c>
      <c r="D1071" s="109">
        <v>0.13009999999999999</v>
      </c>
      <c r="E1071" s="32">
        <f>IF(Recherche!$E$3='Base poids'!A1071,1,0)</f>
        <v>0</v>
      </c>
      <c r="F1071" s="32">
        <f>IF(E1071=0,0,SUM($E$2:E1071))</f>
        <v>0</v>
      </c>
    </row>
    <row r="1072" spans="1:6" hidden="1" x14ac:dyDescent="0.25">
      <c r="A1072" s="118" t="s">
        <v>173</v>
      </c>
      <c r="B1072" s="104" t="s">
        <v>37</v>
      </c>
      <c r="C1072" s="104" t="s">
        <v>727</v>
      </c>
      <c r="D1072" s="109">
        <v>0.29799999999999999</v>
      </c>
      <c r="E1072" s="32">
        <f>IF(Recherche!$E$3='Base poids'!A1072,1,0)</f>
        <v>0</v>
      </c>
      <c r="F1072" s="32">
        <f>IF(E1072=0,0,SUM($E$2:E1072))</f>
        <v>0</v>
      </c>
    </row>
    <row r="1073" spans="1:6" hidden="1" x14ac:dyDescent="0.25">
      <c r="A1073" s="118" t="s">
        <v>173</v>
      </c>
      <c r="B1073" s="110" t="s">
        <v>31</v>
      </c>
      <c r="C1073" s="104" t="s">
        <v>4075</v>
      </c>
      <c r="D1073" s="109">
        <v>0.25590000000000002</v>
      </c>
      <c r="E1073" s="32">
        <f>IF(Recherche!$E$3='Base poids'!A1073,1,0)</f>
        <v>0</v>
      </c>
      <c r="F1073" s="32">
        <f>IF(E1073=0,0,SUM($E$2:E1073))</f>
        <v>0</v>
      </c>
    </row>
    <row r="1074" spans="1:6" hidden="1" x14ac:dyDescent="0.25">
      <c r="A1074" s="118" t="s">
        <v>173</v>
      </c>
      <c r="B1074" s="110" t="s">
        <v>43</v>
      </c>
      <c r="C1074" s="104" t="s">
        <v>778</v>
      </c>
      <c r="D1074" s="109">
        <v>0.2286</v>
      </c>
      <c r="E1074" s="32">
        <f>IF(Recherche!$E$3='Base poids'!A1074,1,0)</f>
        <v>0</v>
      </c>
      <c r="F1074" s="32">
        <f>IF(E1074=0,0,SUM($E$2:E1074))</f>
        <v>0</v>
      </c>
    </row>
    <row r="1075" spans="1:6" hidden="1" x14ac:dyDescent="0.25">
      <c r="A1075" s="118" t="s">
        <v>173</v>
      </c>
      <c r="B1075" s="110" t="s">
        <v>39</v>
      </c>
      <c r="C1075" s="104" t="s">
        <v>779</v>
      </c>
      <c r="D1075" s="109">
        <v>0.1565</v>
      </c>
      <c r="E1075" s="32">
        <f>IF(Recherche!$E$3='Base poids'!A1075,1,0)</f>
        <v>0</v>
      </c>
      <c r="F1075" s="32">
        <f>IF(E1075=0,0,SUM($E$2:E1075))</f>
        <v>0</v>
      </c>
    </row>
    <row r="1076" spans="1:6" hidden="1" x14ac:dyDescent="0.25">
      <c r="A1076" s="118" t="s">
        <v>173</v>
      </c>
      <c r="B1076" s="110" t="s">
        <v>29</v>
      </c>
      <c r="C1076" s="104" t="s">
        <v>5796</v>
      </c>
      <c r="D1076" s="109">
        <v>6.0999999999999999E-2</v>
      </c>
      <c r="E1076" s="32">
        <f>IF(Recherche!$E$3='Base poids'!A1076,1,0)</f>
        <v>0</v>
      </c>
      <c r="F1076" s="32">
        <f>IF(E1076=0,0,SUM($E$2:E1076))</f>
        <v>0</v>
      </c>
    </row>
    <row r="1077" spans="1:6" hidden="1" x14ac:dyDescent="0.25">
      <c r="A1077" s="118" t="s">
        <v>175</v>
      </c>
      <c r="B1077" s="110" t="s">
        <v>43</v>
      </c>
      <c r="C1077" s="104" t="s">
        <v>778</v>
      </c>
      <c r="D1077" s="111">
        <v>0.26840000000000003</v>
      </c>
      <c r="E1077" s="32">
        <f>IF(Recherche!$E$3='Base poids'!A1077,1,0)</f>
        <v>0</v>
      </c>
      <c r="F1077" s="32">
        <f>IF(E1077=0,0,SUM($E$2:E1077))</f>
        <v>0</v>
      </c>
    </row>
    <row r="1078" spans="1:6" hidden="1" x14ac:dyDescent="0.25">
      <c r="A1078" s="118" t="s">
        <v>175</v>
      </c>
      <c r="B1078" s="110" t="s">
        <v>31</v>
      </c>
      <c r="C1078" s="104" t="s">
        <v>4075</v>
      </c>
      <c r="D1078" s="109">
        <v>0.26279999999999998</v>
      </c>
      <c r="E1078" s="32">
        <f>IF(Recherche!$E$3='Base poids'!A1078,1,0)</f>
        <v>0</v>
      </c>
      <c r="F1078" s="32">
        <f>IF(E1078=0,0,SUM($E$2:E1078))</f>
        <v>0</v>
      </c>
    </row>
    <row r="1079" spans="1:6" hidden="1" x14ac:dyDescent="0.25">
      <c r="A1079" s="118" t="s">
        <v>175</v>
      </c>
      <c r="B1079" s="104" t="s">
        <v>37</v>
      </c>
      <c r="C1079" s="104" t="s">
        <v>727</v>
      </c>
      <c r="D1079" s="109">
        <v>0.252</v>
      </c>
      <c r="E1079" s="32">
        <f>IF(Recherche!$E$3='Base poids'!A1079,1,0)</f>
        <v>0</v>
      </c>
      <c r="F1079" s="32">
        <f>IF(E1079=0,0,SUM($E$2:E1079))</f>
        <v>0</v>
      </c>
    </row>
    <row r="1080" spans="1:6" hidden="1" x14ac:dyDescent="0.25">
      <c r="A1080" s="118" t="s">
        <v>175</v>
      </c>
      <c r="B1080" s="110" t="s">
        <v>39</v>
      </c>
      <c r="C1080" s="104" t="s">
        <v>779</v>
      </c>
      <c r="D1080" s="109">
        <v>0.1497</v>
      </c>
      <c r="E1080" s="32">
        <f>IF(Recherche!$E$3='Base poids'!A1080,1,0)</f>
        <v>0</v>
      </c>
      <c r="F1080" s="32">
        <f>IF(E1080=0,0,SUM($E$2:E1080))</f>
        <v>0</v>
      </c>
    </row>
    <row r="1081" spans="1:6" hidden="1" x14ac:dyDescent="0.25">
      <c r="A1081" s="118" t="s">
        <v>175</v>
      </c>
      <c r="B1081" s="110" t="s">
        <v>29</v>
      </c>
      <c r="C1081" s="104" t="s">
        <v>5796</v>
      </c>
      <c r="D1081" s="109">
        <v>6.7100000000000007E-2</v>
      </c>
      <c r="E1081" s="32">
        <f>IF(Recherche!$E$3='Base poids'!A1081,1,0)</f>
        <v>0</v>
      </c>
      <c r="F1081" s="32">
        <f>IF(E1081=0,0,SUM($E$2:E1081))</f>
        <v>0</v>
      </c>
    </row>
    <row r="1082" spans="1:6" hidden="1" x14ac:dyDescent="0.25">
      <c r="A1082" s="118" t="s">
        <v>580</v>
      </c>
      <c r="B1082" s="110" t="s">
        <v>31</v>
      </c>
      <c r="C1082" s="104" t="s">
        <v>4074</v>
      </c>
      <c r="D1082" s="109">
        <v>0.40500000000000003</v>
      </c>
      <c r="E1082" s="32">
        <f>IF(Recherche!$E$3='Base poids'!A1082,1,0)</f>
        <v>0</v>
      </c>
      <c r="F1082" s="32">
        <f>IF(E1082=0,0,SUM($E$2:E1082))</f>
        <v>0</v>
      </c>
    </row>
    <row r="1083" spans="1:6" hidden="1" x14ac:dyDescent="0.25">
      <c r="A1083" s="118" t="s">
        <v>580</v>
      </c>
      <c r="B1083" s="104" t="s">
        <v>37</v>
      </c>
      <c r="C1083" s="104" t="s">
        <v>726</v>
      </c>
      <c r="D1083" s="109">
        <v>0.29820000000000002</v>
      </c>
      <c r="E1083" s="32">
        <f>IF(Recherche!$E$3='Base poids'!A1083,1,0)</f>
        <v>0</v>
      </c>
      <c r="F1083" s="32">
        <f>IF(E1083=0,0,SUM($E$2:E1083))</f>
        <v>0</v>
      </c>
    </row>
    <row r="1084" spans="1:6" hidden="1" x14ac:dyDescent="0.25">
      <c r="A1084" s="118" t="s">
        <v>580</v>
      </c>
      <c r="B1084" s="110" t="s">
        <v>29</v>
      </c>
      <c r="C1084" s="104" t="s">
        <v>5745</v>
      </c>
      <c r="D1084" s="109">
        <v>0.29680000000000001</v>
      </c>
      <c r="E1084" s="32">
        <f>IF(Recherche!$E$3='Base poids'!A1084,1,0)</f>
        <v>0</v>
      </c>
      <c r="F1084" s="32">
        <f>IF(E1084=0,0,SUM($E$2:E1084))</f>
        <v>0</v>
      </c>
    </row>
    <row r="1085" spans="1:6" hidden="1" x14ac:dyDescent="0.25">
      <c r="A1085" s="118" t="s">
        <v>582</v>
      </c>
      <c r="B1085" s="110" t="s">
        <v>29</v>
      </c>
      <c r="C1085" s="104" t="s">
        <v>5745</v>
      </c>
      <c r="D1085" s="109">
        <v>0.34029999999999999</v>
      </c>
      <c r="E1085" s="32">
        <f>IF(Recherche!$E$3='Base poids'!A1085,1,0)</f>
        <v>0</v>
      </c>
      <c r="F1085" s="32">
        <f>IF(E1085=0,0,SUM($E$2:E1085))</f>
        <v>0</v>
      </c>
    </row>
    <row r="1086" spans="1:6" hidden="1" x14ac:dyDescent="0.25">
      <c r="A1086" s="118" t="s">
        <v>582</v>
      </c>
      <c r="B1086" s="110" t="s">
        <v>43</v>
      </c>
      <c r="C1086" s="104" t="s">
        <v>776</v>
      </c>
      <c r="D1086" s="109">
        <v>0.32390000000000002</v>
      </c>
      <c r="E1086" s="32">
        <f>IF(Recherche!$E$3='Base poids'!A1086,1,0)</f>
        <v>0</v>
      </c>
      <c r="F1086" s="32">
        <f>IF(E1086=0,0,SUM($E$2:E1086))</f>
        <v>0</v>
      </c>
    </row>
    <row r="1087" spans="1:6" hidden="1" x14ac:dyDescent="0.25">
      <c r="A1087" s="118" t="s">
        <v>582</v>
      </c>
      <c r="B1087" s="110" t="s">
        <v>31</v>
      </c>
      <c r="C1087" s="104" t="s">
        <v>4074</v>
      </c>
      <c r="D1087" s="109">
        <v>0.21529999999999999</v>
      </c>
      <c r="E1087" s="32">
        <f>IF(Recherche!$E$3='Base poids'!A1087,1,0)</f>
        <v>0</v>
      </c>
      <c r="F1087" s="32">
        <f>IF(E1087=0,0,SUM($E$2:E1087))</f>
        <v>0</v>
      </c>
    </row>
    <row r="1088" spans="1:6" hidden="1" x14ac:dyDescent="0.25">
      <c r="A1088" s="118" t="s">
        <v>582</v>
      </c>
      <c r="B1088" s="104" t="s">
        <v>37</v>
      </c>
      <c r="C1088" s="104" t="s">
        <v>726</v>
      </c>
      <c r="D1088" s="109">
        <v>0.1205</v>
      </c>
      <c r="E1088" s="32">
        <f>IF(Recherche!$E$3='Base poids'!A1088,1,0)</f>
        <v>0</v>
      </c>
      <c r="F1088" s="32">
        <f>IF(E1088=0,0,SUM($E$2:E1088))</f>
        <v>0</v>
      </c>
    </row>
    <row r="1089" spans="1:6" hidden="1" x14ac:dyDescent="0.25">
      <c r="A1089" s="118" t="s">
        <v>247</v>
      </c>
      <c r="B1089" s="110" t="s">
        <v>31</v>
      </c>
      <c r="C1089" s="104" t="s">
        <v>4082</v>
      </c>
      <c r="D1089" s="109">
        <v>0.37719999999999998</v>
      </c>
      <c r="E1089" s="32">
        <f>IF(Recherche!$E$3='Base poids'!A1089,1,0)</f>
        <v>0</v>
      </c>
      <c r="F1089" s="32">
        <f>IF(E1089=0,0,SUM($E$2:E1089))</f>
        <v>0</v>
      </c>
    </row>
    <row r="1090" spans="1:6" hidden="1" x14ac:dyDescent="0.25">
      <c r="A1090" s="118" t="s">
        <v>247</v>
      </c>
      <c r="B1090" s="104" t="s">
        <v>40</v>
      </c>
      <c r="C1090" s="104" t="s">
        <v>40</v>
      </c>
      <c r="D1090" s="109">
        <v>0.27239999999999998</v>
      </c>
      <c r="E1090" s="32">
        <f>IF(Recherche!$E$3='Base poids'!A1090,1,0)</f>
        <v>0</v>
      </c>
      <c r="F1090" s="32">
        <f>IF(E1090=0,0,SUM($E$2:E1090))</f>
        <v>0</v>
      </c>
    </row>
    <row r="1091" spans="1:6" hidden="1" x14ac:dyDescent="0.25">
      <c r="A1091" s="118" t="s">
        <v>247</v>
      </c>
      <c r="B1091" s="110" t="s">
        <v>39</v>
      </c>
      <c r="C1091" s="104" t="s">
        <v>792</v>
      </c>
      <c r="D1091" s="109">
        <v>0.1875</v>
      </c>
      <c r="E1091" s="32">
        <f>IF(Recherche!$E$3='Base poids'!A1091,1,0)</f>
        <v>0</v>
      </c>
      <c r="F1091" s="32">
        <f>IF(E1091=0,0,SUM($E$2:E1091))</f>
        <v>0</v>
      </c>
    </row>
    <row r="1092" spans="1:6" hidden="1" x14ac:dyDescent="0.25">
      <c r="A1092" s="118" t="s">
        <v>247</v>
      </c>
      <c r="B1092" s="104" t="s">
        <v>37</v>
      </c>
      <c r="C1092" s="104" t="s">
        <v>728</v>
      </c>
      <c r="D1092" s="109">
        <v>0.16300000000000001</v>
      </c>
      <c r="E1092" s="32">
        <f>IF(Recherche!$E$3='Base poids'!A1092,1,0)</f>
        <v>0</v>
      </c>
      <c r="F1092" s="32">
        <f>IF(E1092=0,0,SUM($E$2:E1092))</f>
        <v>0</v>
      </c>
    </row>
    <row r="1093" spans="1:6" hidden="1" x14ac:dyDescent="0.25">
      <c r="A1093" s="118" t="s">
        <v>177</v>
      </c>
      <c r="B1093" s="104" t="s">
        <v>37</v>
      </c>
      <c r="C1093" s="104" t="s">
        <v>727</v>
      </c>
      <c r="D1093" s="109">
        <v>0.68989999999999996</v>
      </c>
      <c r="E1093" s="32">
        <f>IF(Recherche!$E$3='Base poids'!A1093,1,0)</f>
        <v>0</v>
      </c>
      <c r="F1093" s="32">
        <f>IF(E1093=0,0,SUM($E$2:E1093))</f>
        <v>0</v>
      </c>
    </row>
    <row r="1094" spans="1:6" hidden="1" x14ac:dyDescent="0.25">
      <c r="A1094" s="118" t="s">
        <v>177</v>
      </c>
      <c r="B1094" s="110" t="s">
        <v>43</v>
      </c>
      <c r="C1094" s="104" t="s">
        <v>778</v>
      </c>
      <c r="D1094" s="109">
        <v>0.20930000000000001</v>
      </c>
      <c r="E1094" s="32">
        <f>IF(Recherche!$E$3='Base poids'!A1094,1,0)</f>
        <v>0</v>
      </c>
      <c r="F1094" s="32">
        <f>IF(E1094=0,0,SUM($E$2:E1094))</f>
        <v>0</v>
      </c>
    </row>
    <row r="1095" spans="1:6" hidden="1" x14ac:dyDescent="0.25">
      <c r="A1095" s="118" t="s">
        <v>177</v>
      </c>
      <c r="B1095" s="110" t="s">
        <v>29</v>
      </c>
      <c r="C1095" s="104" t="s">
        <v>5796</v>
      </c>
      <c r="D1095" s="109">
        <v>0.1008</v>
      </c>
      <c r="E1095" s="32">
        <f>IF(Recherche!$E$3='Base poids'!A1095,1,0)</f>
        <v>0</v>
      </c>
      <c r="F1095" s="32">
        <f>IF(E1095=0,0,SUM($E$2:E1095))</f>
        <v>0</v>
      </c>
    </row>
    <row r="1096" spans="1:6" hidden="1" x14ac:dyDescent="0.25">
      <c r="A1096" s="118" t="s">
        <v>361</v>
      </c>
      <c r="B1096" s="110" t="s">
        <v>43</v>
      </c>
      <c r="C1096" s="104" t="s">
        <v>774</v>
      </c>
      <c r="D1096" s="109">
        <v>0.32690000000000002</v>
      </c>
      <c r="E1096" s="32">
        <f>IF(Recherche!$E$3='Base poids'!A1096,1,0)</f>
        <v>0</v>
      </c>
      <c r="F1096" s="32">
        <f>IF(E1096=0,0,SUM($E$2:E1096))</f>
        <v>0</v>
      </c>
    </row>
    <row r="1097" spans="1:6" hidden="1" x14ac:dyDescent="0.25">
      <c r="A1097" s="118" t="s">
        <v>361</v>
      </c>
      <c r="B1097" s="110" t="s">
        <v>31</v>
      </c>
      <c r="C1097" s="104" t="s">
        <v>4076</v>
      </c>
      <c r="D1097" s="109">
        <v>0.3165</v>
      </c>
      <c r="E1097" s="32">
        <f>IF(Recherche!$E$3='Base poids'!A1097,1,0)</f>
        <v>0</v>
      </c>
      <c r="F1097" s="32">
        <f>IF(E1097=0,0,SUM($E$2:E1097))</f>
        <v>0</v>
      </c>
    </row>
    <row r="1098" spans="1:6" hidden="1" x14ac:dyDescent="0.25">
      <c r="A1098" s="118" t="s">
        <v>361</v>
      </c>
      <c r="B1098" s="104" t="s">
        <v>37</v>
      </c>
      <c r="C1098" s="104" t="s">
        <v>728</v>
      </c>
      <c r="D1098" s="109">
        <v>0.19370000000000001</v>
      </c>
      <c r="E1098" s="32">
        <f>IF(Recherche!$E$3='Base poids'!A1098,1,0)</f>
        <v>0</v>
      </c>
      <c r="F1098" s="32">
        <f>IF(E1098=0,0,SUM($E$2:E1098))</f>
        <v>0</v>
      </c>
    </row>
    <row r="1099" spans="1:6" hidden="1" x14ac:dyDescent="0.25">
      <c r="A1099" s="118" t="s">
        <v>361</v>
      </c>
      <c r="B1099" s="110" t="s">
        <v>39</v>
      </c>
      <c r="C1099" s="104" t="s">
        <v>792</v>
      </c>
      <c r="D1099" s="109">
        <v>0.16300000000000001</v>
      </c>
      <c r="E1099" s="32">
        <f>IF(Recherche!$E$3='Base poids'!A1099,1,0)</f>
        <v>0</v>
      </c>
      <c r="F1099" s="32">
        <f>IF(E1099=0,0,SUM($E$2:E1099))</f>
        <v>0</v>
      </c>
    </row>
    <row r="1100" spans="1:6" hidden="1" x14ac:dyDescent="0.25">
      <c r="A1100" s="118" t="s">
        <v>428</v>
      </c>
      <c r="B1100" s="104" t="s">
        <v>37</v>
      </c>
      <c r="C1100" s="104" t="s">
        <v>734</v>
      </c>
      <c r="D1100" s="109">
        <v>0.40079999999999999</v>
      </c>
      <c r="E1100" s="32">
        <f>IF(Recherche!$E$3='Base poids'!A1100,1,0)</f>
        <v>0</v>
      </c>
      <c r="F1100" s="32">
        <f>IF(E1100=0,0,SUM($E$2:E1100))</f>
        <v>0</v>
      </c>
    </row>
    <row r="1101" spans="1:6" hidden="1" x14ac:dyDescent="0.25">
      <c r="A1101" s="118" t="s">
        <v>428</v>
      </c>
      <c r="B1101" s="110" t="s">
        <v>39</v>
      </c>
      <c r="C1101" s="104" t="s">
        <v>795</v>
      </c>
      <c r="D1101" s="109">
        <v>0.31019999999999998</v>
      </c>
      <c r="E1101" s="32">
        <f>IF(Recherche!$E$3='Base poids'!A1101,1,0)</f>
        <v>0</v>
      </c>
      <c r="F1101" s="32">
        <f>IF(E1101=0,0,SUM($E$2:E1101))</f>
        <v>0</v>
      </c>
    </row>
    <row r="1102" spans="1:6" hidden="1" x14ac:dyDescent="0.25">
      <c r="A1102" s="118" t="s">
        <v>428</v>
      </c>
      <c r="B1102" s="110" t="s">
        <v>31</v>
      </c>
      <c r="C1102" s="104" t="s">
        <v>4084</v>
      </c>
      <c r="D1102" s="109">
        <v>0.17299999999999999</v>
      </c>
      <c r="E1102" s="32">
        <f>IF(Recherche!$E$3='Base poids'!A1102,1,0)</f>
        <v>0</v>
      </c>
      <c r="F1102" s="32">
        <f>IF(E1102=0,0,SUM($E$2:E1102))</f>
        <v>0</v>
      </c>
    </row>
    <row r="1103" spans="1:6" hidden="1" x14ac:dyDescent="0.25">
      <c r="A1103" s="118" t="s">
        <v>428</v>
      </c>
      <c r="B1103" s="110" t="s">
        <v>29</v>
      </c>
      <c r="C1103" s="104" t="s">
        <v>5785</v>
      </c>
      <c r="D1103" s="109">
        <v>0.11600000000000001</v>
      </c>
      <c r="E1103" s="32">
        <f>IF(Recherche!$E$3='Base poids'!A1103,1,0)</f>
        <v>0</v>
      </c>
      <c r="F1103" s="32">
        <f>IF(E1103=0,0,SUM($E$2:E1103))</f>
        <v>0</v>
      </c>
    </row>
    <row r="1104" spans="1:6" hidden="1" x14ac:dyDescent="0.25">
      <c r="A1104" s="118" t="s">
        <v>363</v>
      </c>
      <c r="B1104" s="110" t="s">
        <v>17</v>
      </c>
      <c r="C1104" s="104" t="s">
        <v>3350</v>
      </c>
      <c r="D1104" s="109">
        <v>0.68189999999999995</v>
      </c>
      <c r="E1104" s="32">
        <f>IF(Recherche!$E$3='Base poids'!A1104,1,0)</f>
        <v>0</v>
      </c>
      <c r="F1104" s="32">
        <f>IF(E1104=0,0,SUM($E$2:E1104))</f>
        <v>0</v>
      </c>
    </row>
    <row r="1105" spans="1:6" hidden="1" x14ac:dyDescent="0.25">
      <c r="A1105" s="118" t="s">
        <v>363</v>
      </c>
      <c r="B1105" s="110" t="s">
        <v>43</v>
      </c>
      <c r="C1105" s="104" t="s">
        <v>781</v>
      </c>
      <c r="D1105" s="109">
        <v>0.31809999999999999</v>
      </c>
      <c r="E1105" s="32">
        <f>IF(Recherche!$E$3='Base poids'!A1105,1,0)</f>
        <v>0</v>
      </c>
      <c r="F1105" s="32">
        <f>IF(E1105=0,0,SUM($E$2:E1105))</f>
        <v>0</v>
      </c>
    </row>
    <row r="1106" spans="1:6" hidden="1" x14ac:dyDescent="0.25">
      <c r="A1106" s="118" t="s">
        <v>584</v>
      </c>
      <c r="B1106" s="110" t="s">
        <v>31</v>
      </c>
      <c r="C1106" s="104" t="s">
        <v>4074</v>
      </c>
      <c r="D1106" s="109">
        <v>0.32129999999999997</v>
      </c>
      <c r="E1106" s="32">
        <f>IF(Recherche!$E$3='Base poids'!A1106,1,0)</f>
        <v>0</v>
      </c>
      <c r="F1106" s="32">
        <f>IF(E1106=0,0,SUM($E$2:E1106))</f>
        <v>0</v>
      </c>
    </row>
    <row r="1107" spans="1:6" hidden="1" x14ac:dyDescent="0.25">
      <c r="A1107" s="118" t="s">
        <v>584</v>
      </c>
      <c r="B1107" s="104" t="s">
        <v>37</v>
      </c>
      <c r="C1107" s="104" t="s">
        <v>726</v>
      </c>
      <c r="D1107" s="109">
        <v>0.26219999999999999</v>
      </c>
      <c r="E1107" s="32">
        <f>IF(Recherche!$E$3='Base poids'!A1107,1,0)</f>
        <v>0</v>
      </c>
      <c r="F1107" s="32">
        <f>IF(E1107=0,0,SUM($E$2:E1107))</f>
        <v>0</v>
      </c>
    </row>
    <row r="1108" spans="1:6" hidden="1" x14ac:dyDescent="0.25">
      <c r="A1108" s="118" t="s">
        <v>584</v>
      </c>
      <c r="B1108" s="110" t="s">
        <v>43</v>
      </c>
      <c r="C1108" s="104" t="s">
        <v>776</v>
      </c>
      <c r="D1108" s="109">
        <v>0.21560000000000001</v>
      </c>
      <c r="E1108" s="32">
        <f>IF(Recherche!$E$3='Base poids'!A1108,1,0)</f>
        <v>0</v>
      </c>
      <c r="F1108" s="32">
        <f>IF(E1108=0,0,SUM($E$2:E1108))</f>
        <v>0</v>
      </c>
    </row>
    <row r="1109" spans="1:6" hidden="1" x14ac:dyDescent="0.25">
      <c r="A1109" s="118" t="s">
        <v>584</v>
      </c>
      <c r="B1109" s="110" t="s">
        <v>29</v>
      </c>
      <c r="C1109" s="104" t="s">
        <v>5745</v>
      </c>
      <c r="D1109" s="109">
        <v>0.20080000000000001</v>
      </c>
      <c r="E1109" s="32">
        <f>IF(Recherche!$E$3='Base poids'!A1109,1,0)</f>
        <v>0</v>
      </c>
      <c r="F1109" s="32">
        <f>IF(E1109=0,0,SUM($E$2:E1109))</f>
        <v>0</v>
      </c>
    </row>
    <row r="1110" spans="1:6" hidden="1" x14ac:dyDescent="0.25">
      <c r="A1110" s="118" t="s">
        <v>586</v>
      </c>
      <c r="B1110" s="110" t="s">
        <v>43</v>
      </c>
      <c r="C1110" s="104" t="s">
        <v>774</v>
      </c>
      <c r="D1110" s="109">
        <v>0.39629999999999999</v>
      </c>
      <c r="E1110" s="32">
        <f>IF(Recherche!$E$3='Base poids'!A1110,1,0)</f>
        <v>0</v>
      </c>
      <c r="F1110" s="32">
        <f>IF(E1110=0,0,SUM($E$2:E1110))</f>
        <v>0</v>
      </c>
    </row>
    <row r="1111" spans="1:6" hidden="1" x14ac:dyDescent="0.25">
      <c r="A1111" s="118" t="s">
        <v>586</v>
      </c>
      <c r="B1111" s="110" t="s">
        <v>31</v>
      </c>
      <c r="C1111" s="104" t="s">
        <v>4645</v>
      </c>
      <c r="D1111" s="109">
        <v>0.37740000000000001</v>
      </c>
      <c r="E1111" s="32">
        <f>IF(Recherche!$E$3='Base poids'!A1111,1,0)</f>
        <v>0</v>
      </c>
      <c r="F1111" s="32">
        <f>IF(E1111=0,0,SUM($E$2:E1111))</f>
        <v>0</v>
      </c>
    </row>
    <row r="1112" spans="1:6" hidden="1" x14ac:dyDescent="0.25">
      <c r="A1112" s="118" t="s">
        <v>586</v>
      </c>
      <c r="B1112" s="110" t="s">
        <v>39</v>
      </c>
      <c r="C1112" s="104" t="s">
        <v>787</v>
      </c>
      <c r="D1112" s="109">
        <v>0.2263</v>
      </c>
      <c r="E1112" s="32">
        <f>IF(Recherche!$E$3='Base poids'!A1112,1,0)</f>
        <v>0</v>
      </c>
      <c r="F1112" s="32">
        <f>IF(E1112=0,0,SUM($E$2:E1112))</f>
        <v>0</v>
      </c>
    </row>
    <row r="1113" spans="1:6" hidden="1" x14ac:dyDescent="0.25">
      <c r="A1113" s="118" t="s">
        <v>588</v>
      </c>
      <c r="B1113" s="110" t="s">
        <v>31</v>
      </c>
      <c r="C1113" s="104" t="s">
        <v>4262</v>
      </c>
      <c r="D1113" s="109">
        <v>1</v>
      </c>
      <c r="E1113" s="32">
        <f>IF(Recherche!$E$3='Base poids'!A1113,1,0)</f>
        <v>0</v>
      </c>
      <c r="F1113" s="32">
        <f>IF(E1113=0,0,SUM($E$2:E1113))</f>
        <v>0</v>
      </c>
    </row>
    <row r="1114" spans="1:6" hidden="1" x14ac:dyDescent="0.25">
      <c r="A1114" s="118" t="s">
        <v>590</v>
      </c>
      <c r="B1114" s="104" t="s">
        <v>6</v>
      </c>
      <c r="C1114" s="104" t="s">
        <v>6</v>
      </c>
      <c r="D1114" s="111">
        <v>0.33329999999999999</v>
      </c>
      <c r="E1114" s="32">
        <f>IF(Recherche!$E$3='Base poids'!A1114,1,0)</f>
        <v>0</v>
      </c>
      <c r="F1114" s="32">
        <f>IF(E1114=0,0,SUM($E$2:E1114))</f>
        <v>0</v>
      </c>
    </row>
    <row r="1115" spans="1:6" hidden="1" x14ac:dyDescent="0.25">
      <c r="A1115" s="118" t="s">
        <v>590</v>
      </c>
      <c r="B1115" s="110" t="s">
        <v>39</v>
      </c>
      <c r="C1115" s="104" t="s">
        <v>787</v>
      </c>
      <c r="D1115" s="109">
        <v>0.26029999999999998</v>
      </c>
      <c r="E1115" s="32">
        <f>IF(Recherche!$E$3='Base poids'!A1115,1,0)</f>
        <v>0</v>
      </c>
      <c r="F1115" s="32">
        <f>IF(E1115=0,0,SUM($E$2:E1115))</f>
        <v>0</v>
      </c>
    </row>
    <row r="1116" spans="1:6" hidden="1" x14ac:dyDescent="0.25">
      <c r="A1116" s="118" t="s">
        <v>590</v>
      </c>
      <c r="B1116" s="110" t="s">
        <v>43</v>
      </c>
      <c r="C1116" s="104" t="s">
        <v>774</v>
      </c>
      <c r="D1116" s="109">
        <v>0.2283</v>
      </c>
      <c r="E1116" s="32">
        <f>IF(Recherche!$E$3='Base poids'!A1116,1,0)</f>
        <v>0</v>
      </c>
      <c r="F1116" s="32">
        <f>IF(E1116=0,0,SUM($E$2:E1116))</f>
        <v>0</v>
      </c>
    </row>
    <row r="1117" spans="1:6" hidden="1" x14ac:dyDescent="0.25">
      <c r="A1117" s="118" t="s">
        <v>590</v>
      </c>
      <c r="B1117" s="110" t="s">
        <v>17</v>
      </c>
      <c r="C1117" s="104" t="s">
        <v>3350</v>
      </c>
      <c r="D1117" s="109">
        <v>0.17810000000000001</v>
      </c>
      <c r="E1117" s="32">
        <f>IF(Recherche!$E$3='Base poids'!A1117,1,0)</f>
        <v>0</v>
      </c>
      <c r="F1117" s="32">
        <f>IF(E1117=0,0,SUM($E$2:E1117))</f>
        <v>0</v>
      </c>
    </row>
    <row r="1118" spans="1:6" hidden="1" x14ac:dyDescent="0.25">
      <c r="A1118" s="118" t="s">
        <v>249</v>
      </c>
      <c r="B1118" s="104" t="s">
        <v>37</v>
      </c>
      <c r="C1118" s="104" t="s">
        <v>728</v>
      </c>
      <c r="D1118" s="109">
        <v>0.57779999999999998</v>
      </c>
      <c r="E1118" s="32">
        <f>IF(Recherche!$E$3='Base poids'!A1118,1,0)</f>
        <v>0</v>
      </c>
      <c r="F1118" s="32">
        <f>IF(E1118=0,0,SUM($E$2:E1118))</f>
        <v>0</v>
      </c>
    </row>
    <row r="1119" spans="1:6" hidden="1" x14ac:dyDescent="0.25">
      <c r="A1119" s="118" t="s">
        <v>249</v>
      </c>
      <c r="B1119" s="110" t="s">
        <v>31</v>
      </c>
      <c r="C1119" s="104" t="s">
        <v>4082</v>
      </c>
      <c r="D1119" s="109">
        <v>0.17130000000000001</v>
      </c>
      <c r="E1119" s="32">
        <f>IF(Recherche!$E$3='Base poids'!A1119,1,0)</f>
        <v>0</v>
      </c>
      <c r="F1119" s="32">
        <f>IF(E1119=0,0,SUM($E$2:E1119))</f>
        <v>0</v>
      </c>
    </row>
    <row r="1120" spans="1:6" hidden="1" x14ac:dyDescent="0.25">
      <c r="A1120" s="118" t="s">
        <v>249</v>
      </c>
      <c r="B1120" s="110" t="s">
        <v>39</v>
      </c>
      <c r="C1120" s="104" t="s">
        <v>792</v>
      </c>
      <c r="D1120" s="109">
        <v>0.126</v>
      </c>
      <c r="E1120" s="32">
        <f>IF(Recherche!$E$3='Base poids'!A1120,1,0)</f>
        <v>0</v>
      </c>
      <c r="F1120" s="32">
        <f>IF(E1120=0,0,SUM($E$2:E1120))</f>
        <v>0</v>
      </c>
    </row>
    <row r="1121" spans="1:6" hidden="1" x14ac:dyDescent="0.25">
      <c r="A1121" s="118" t="s">
        <v>249</v>
      </c>
      <c r="B1121" s="110" t="s">
        <v>43</v>
      </c>
      <c r="C1121" s="112" t="s">
        <v>788</v>
      </c>
      <c r="D1121" s="109">
        <v>0.1249</v>
      </c>
      <c r="E1121" s="32">
        <f>IF(Recherche!$E$3='Base poids'!A1121,1,0)</f>
        <v>0</v>
      </c>
      <c r="F1121" s="32">
        <f>IF(E1121=0,0,SUM($E$2:E1121))</f>
        <v>0</v>
      </c>
    </row>
    <row r="1122" spans="1:6" hidden="1" x14ac:dyDescent="0.25">
      <c r="A1122" s="118" t="s">
        <v>365</v>
      </c>
      <c r="B1122" s="104" t="s">
        <v>37</v>
      </c>
      <c r="C1122" s="104" t="s">
        <v>729</v>
      </c>
      <c r="D1122" s="109">
        <v>0.2797</v>
      </c>
      <c r="E1122" s="32">
        <f>IF(Recherche!$E$3='Base poids'!A1122,1,0)</f>
        <v>0</v>
      </c>
      <c r="F1122" s="32">
        <f>IF(E1122=0,0,SUM($E$2:E1122))</f>
        <v>0</v>
      </c>
    </row>
    <row r="1123" spans="1:6" hidden="1" x14ac:dyDescent="0.25">
      <c r="A1123" s="118" t="s">
        <v>365</v>
      </c>
      <c r="B1123" s="110" t="s">
        <v>31</v>
      </c>
      <c r="C1123" s="104" t="s">
        <v>4077</v>
      </c>
      <c r="D1123" s="109">
        <v>0.2772</v>
      </c>
      <c r="E1123" s="32">
        <f>IF(Recherche!$E$3='Base poids'!A1123,1,0)</f>
        <v>0</v>
      </c>
      <c r="F1123" s="32">
        <f>IF(E1123=0,0,SUM($E$2:E1123))</f>
        <v>0</v>
      </c>
    </row>
    <row r="1124" spans="1:6" hidden="1" x14ac:dyDescent="0.25">
      <c r="A1124" s="118" t="s">
        <v>365</v>
      </c>
      <c r="B1124" s="110" t="s">
        <v>29</v>
      </c>
      <c r="C1124" s="104" t="s">
        <v>5810</v>
      </c>
      <c r="D1124" s="109">
        <v>0.2316</v>
      </c>
      <c r="E1124" s="32">
        <f>IF(Recherche!$E$3='Base poids'!A1124,1,0)</f>
        <v>0</v>
      </c>
      <c r="F1124" s="32">
        <f>IF(E1124=0,0,SUM($E$2:E1124))</f>
        <v>0</v>
      </c>
    </row>
    <row r="1125" spans="1:6" hidden="1" x14ac:dyDescent="0.25">
      <c r="A1125" s="118" t="s">
        <v>365</v>
      </c>
      <c r="B1125" s="110" t="s">
        <v>43</v>
      </c>
      <c r="C1125" s="104" t="s">
        <v>781</v>
      </c>
      <c r="D1125" s="109">
        <v>0.21149999999999999</v>
      </c>
      <c r="E1125" s="32">
        <f>IF(Recherche!$E$3='Base poids'!A1125,1,0)</f>
        <v>0</v>
      </c>
      <c r="F1125" s="32">
        <f>IF(E1125=0,0,SUM($E$2:E1125))</f>
        <v>0</v>
      </c>
    </row>
    <row r="1126" spans="1:6" hidden="1" x14ac:dyDescent="0.25">
      <c r="A1126" s="118" t="s">
        <v>592</v>
      </c>
      <c r="B1126" s="110" t="s">
        <v>29</v>
      </c>
      <c r="C1126" s="104" t="s">
        <v>5745</v>
      </c>
      <c r="D1126" s="109">
        <v>0.25690000000000002</v>
      </c>
      <c r="E1126" s="32">
        <f>IF(Recherche!$E$3='Base poids'!A1126,1,0)</f>
        <v>0</v>
      </c>
      <c r="F1126" s="32">
        <f>IF(E1126=0,0,SUM($E$2:E1126))</f>
        <v>0</v>
      </c>
    </row>
    <row r="1127" spans="1:6" hidden="1" x14ac:dyDescent="0.25">
      <c r="A1127" s="118" t="s">
        <v>592</v>
      </c>
      <c r="B1127" s="110" t="s">
        <v>31</v>
      </c>
      <c r="C1127" s="104" t="s">
        <v>4074</v>
      </c>
      <c r="D1127" s="109">
        <v>0.25679999999999997</v>
      </c>
      <c r="E1127" s="32">
        <f>IF(Recherche!$E$3='Base poids'!A1127,1,0)</f>
        <v>0</v>
      </c>
      <c r="F1127" s="32">
        <f>IF(E1127=0,0,SUM($E$2:E1127))</f>
        <v>0</v>
      </c>
    </row>
    <row r="1128" spans="1:6" hidden="1" x14ac:dyDescent="0.25">
      <c r="A1128" s="118" t="s">
        <v>592</v>
      </c>
      <c r="B1128" s="104" t="s">
        <v>37</v>
      </c>
      <c r="C1128" s="104" t="s">
        <v>726</v>
      </c>
      <c r="D1128" s="109">
        <v>0.22600000000000001</v>
      </c>
      <c r="E1128" s="32">
        <f>IF(Recherche!$E$3='Base poids'!A1128,1,0)</f>
        <v>0</v>
      </c>
      <c r="F1128" s="32">
        <f>IF(E1128=0,0,SUM($E$2:E1128))</f>
        <v>0</v>
      </c>
    </row>
    <row r="1129" spans="1:6" hidden="1" x14ac:dyDescent="0.25">
      <c r="A1129" s="118" t="s">
        <v>592</v>
      </c>
      <c r="B1129" s="110" t="s">
        <v>43</v>
      </c>
      <c r="C1129" s="104" t="s">
        <v>776</v>
      </c>
      <c r="D1129" s="109">
        <v>0.1381</v>
      </c>
      <c r="E1129" s="32">
        <f>IF(Recherche!$E$3='Base poids'!A1129,1,0)</f>
        <v>0</v>
      </c>
      <c r="F1129" s="32">
        <f>IF(E1129=0,0,SUM($E$2:E1129))</f>
        <v>0</v>
      </c>
    </row>
    <row r="1130" spans="1:6" hidden="1" x14ac:dyDescent="0.25">
      <c r="A1130" s="118" t="s">
        <v>592</v>
      </c>
      <c r="B1130" s="110" t="s">
        <v>39</v>
      </c>
      <c r="C1130" s="104" t="s">
        <v>777</v>
      </c>
      <c r="D1130" s="109">
        <v>0.1221</v>
      </c>
      <c r="E1130" s="32">
        <f>IF(Recherche!$E$3='Base poids'!A1130,1,0)</f>
        <v>0</v>
      </c>
      <c r="F1130" s="32">
        <f>IF(E1130=0,0,SUM($E$2:E1130))</f>
        <v>0</v>
      </c>
    </row>
    <row r="1131" spans="1:6" hidden="1" x14ac:dyDescent="0.25">
      <c r="A1131" s="118" t="s">
        <v>179</v>
      </c>
      <c r="B1131" s="110" t="s">
        <v>31</v>
      </c>
      <c r="C1131" s="104" t="s">
        <v>4079</v>
      </c>
      <c r="D1131" s="109">
        <v>0.25530000000000003</v>
      </c>
      <c r="E1131" s="32">
        <f>IF(Recherche!$E$3='Base poids'!A1131,1,0)</f>
        <v>0</v>
      </c>
      <c r="F1131" s="32">
        <f>IF(E1131=0,0,SUM($E$2:E1131))</f>
        <v>0</v>
      </c>
    </row>
    <row r="1132" spans="1:6" hidden="1" x14ac:dyDescent="0.25">
      <c r="A1132" s="118" t="s">
        <v>179</v>
      </c>
      <c r="B1132" s="104" t="s">
        <v>37</v>
      </c>
      <c r="C1132" s="104" t="s">
        <v>724</v>
      </c>
      <c r="D1132" s="109">
        <v>0.22339999999999999</v>
      </c>
      <c r="E1132" s="32">
        <f>IF(Recherche!$E$3='Base poids'!A1132,1,0)</f>
        <v>0</v>
      </c>
      <c r="F1132" s="32">
        <f>IF(E1132=0,0,SUM($E$2:E1132))</f>
        <v>0</v>
      </c>
    </row>
    <row r="1133" spans="1:6" hidden="1" x14ac:dyDescent="0.25">
      <c r="A1133" s="118" t="s">
        <v>179</v>
      </c>
      <c r="B1133" s="110" t="s">
        <v>17</v>
      </c>
      <c r="C1133" s="104" t="s">
        <v>3350</v>
      </c>
      <c r="D1133" s="109">
        <v>0.22339999999999999</v>
      </c>
      <c r="E1133" s="32">
        <f>IF(Recherche!$E$3='Base poids'!A1133,1,0)</f>
        <v>0</v>
      </c>
      <c r="F1133" s="32">
        <f>IF(E1133=0,0,SUM($E$2:E1133))</f>
        <v>0</v>
      </c>
    </row>
    <row r="1134" spans="1:6" hidden="1" x14ac:dyDescent="0.25">
      <c r="A1134" s="118" t="s">
        <v>179</v>
      </c>
      <c r="B1134" s="110" t="s">
        <v>39</v>
      </c>
      <c r="C1134" s="104" t="s">
        <v>775</v>
      </c>
      <c r="D1134" s="109">
        <v>0.13830000000000001</v>
      </c>
      <c r="E1134" s="32">
        <f>IF(Recherche!$E$3='Base poids'!A1134,1,0)</f>
        <v>0</v>
      </c>
      <c r="F1134" s="32">
        <f>IF(E1134=0,0,SUM($E$2:E1134))</f>
        <v>0</v>
      </c>
    </row>
    <row r="1135" spans="1:6" hidden="1" x14ac:dyDescent="0.25">
      <c r="A1135" s="118" t="s">
        <v>179</v>
      </c>
      <c r="B1135" s="110" t="s">
        <v>43</v>
      </c>
      <c r="C1135" s="112" t="s">
        <v>781</v>
      </c>
      <c r="D1135" s="109">
        <v>8.5099999999999995E-2</v>
      </c>
      <c r="E1135" s="32">
        <f>IF(Recherche!$E$3='Base poids'!A1135,1,0)</f>
        <v>0</v>
      </c>
      <c r="F1135" s="32">
        <f>IF(E1135=0,0,SUM($E$2:E1135))</f>
        <v>0</v>
      </c>
    </row>
    <row r="1136" spans="1:6" hidden="1" x14ac:dyDescent="0.25">
      <c r="A1136" s="118" t="s">
        <v>179</v>
      </c>
      <c r="B1136" s="110" t="s">
        <v>29</v>
      </c>
      <c r="C1136" s="104" t="s">
        <v>5766</v>
      </c>
      <c r="D1136" s="109">
        <v>7.4499999999999997E-2</v>
      </c>
      <c r="E1136" s="32">
        <f>IF(Recherche!$E$3='Base poids'!A1136,1,0)</f>
        <v>0</v>
      </c>
      <c r="F1136" s="32">
        <f>IF(E1136=0,0,SUM($E$2:E1136))</f>
        <v>0</v>
      </c>
    </row>
    <row r="1137" spans="1:6" hidden="1" x14ac:dyDescent="0.25">
      <c r="A1137" s="118" t="s">
        <v>181</v>
      </c>
      <c r="B1137" s="104" t="s">
        <v>37</v>
      </c>
      <c r="C1137" s="104" t="s">
        <v>730</v>
      </c>
      <c r="D1137" s="109">
        <v>0.22989999999999999</v>
      </c>
      <c r="E1137" s="32">
        <f>IF(Recherche!$E$3='Base poids'!A1137,1,0)</f>
        <v>0</v>
      </c>
      <c r="F1137" s="32">
        <f>IF(E1137=0,0,SUM($E$2:E1137))</f>
        <v>0</v>
      </c>
    </row>
    <row r="1138" spans="1:6" hidden="1" x14ac:dyDescent="0.25">
      <c r="A1138" s="118" t="s">
        <v>181</v>
      </c>
      <c r="B1138" s="104" t="s">
        <v>16</v>
      </c>
      <c r="C1138" s="104" t="s">
        <v>16</v>
      </c>
      <c r="D1138" s="109">
        <v>0.20480000000000001</v>
      </c>
      <c r="E1138" s="32">
        <f>IF(Recherche!$E$3='Base poids'!A1138,1,0)</f>
        <v>0</v>
      </c>
      <c r="F1138" s="32">
        <f>IF(E1138=0,0,SUM($E$2:E1138))</f>
        <v>0</v>
      </c>
    </row>
    <row r="1139" spans="1:6" hidden="1" x14ac:dyDescent="0.25">
      <c r="A1139" s="118" t="s">
        <v>181</v>
      </c>
      <c r="B1139" s="110" t="s">
        <v>43</v>
      </c>
      <c r="C1139" s="104" t="s">
        <v>774</v>
      </c>
      <c r="D1139" s="109">
        <v>0.1978</v>
      </c>
      <c r="E1139" s="32">
        <f>IF(Recherche!$E$3='Base poids'!A1139,1,0)</f>
        <v>0</v>
      </c>
      <c r="F1139" s="32">
        <f>IF(E1139=0,0,SUM($E$2:E1139))</f>
        <v>0</v>
      </c>
    </row>
    <row r="1140" spans="1:6" hidden="1" x14ac:dyDescent="0.25">
      <c r="A1140" s="118" t="s">
        <v>181</v>
      </c>
      <c r="B1140" s="110" t="s">
        <v>737</v>
      </c>
      <c r="C1140" s="104" t="s">
        <v>737</v>
      </c>
      <c r="D1140" s="109">
        <v>0.127</v>
      </c>
      <c r="E1140" s="32">
        <f>IF(Recherche!$E$3='Base poids'!A1140,1,0)</f>
        <v>0</v>
      </c>
      <c r="F1140" s="32">
        <f>IF(E1140=0,0,SUM($E$2:E1140))</f>
        <v>0</v>
      </c>
    </row>
    <row r="1141" spans="1:6" hidden="1" x14ac:dyDescent="0.25">
      <c r="A1141" s="118" t="s">
        <v>181</v>
      </c>
      <c r="B1141" s="110" t="s">
        <v>31</v>
      </c>
      <c r="C1141" s="104" t="s">
        <v>4078</v>
      </c>
      <c r="D1141" s="109">
        <v>0.12659999999999999</v>
      </c>
      <c r="E1141" s="32">
        <f>IF(Recherche!$E$3='Base poids'!A1141,1,0)</f>
        <v>0</v>
      </c>
      <c r="F1141" s="32">
        <f>IF(E1141=0,0,SUM($E$2:E1141))</f>
        <v>0</v>
      </c>
    </row>
    <row r="1142" spans="1:6" hidden="1" x14ac:dyDescent="0.25">
      <c r="A1142" s="118" t="s">
        <v>181</v>
      </c>
      <c r="B1142" s="110" t="s">
        <v>29</v>
      </c>
      <c r="C1142" s="104" t="s">
        <v>5760</v>
      </c>
      <c r="D1142" s="109">
        <v>0.1139</v>
      </c>
      <c r="E1142" s="32">
        <f>IF(Recherche!$E$3='Base poids'!A1142,1,0)</f>
        <v>0</v>
      </c>
      <c r="F1142" s="32">
        <f>IF(E1142=0,0,SUM($E$2:E1142))</f>
        <v>0</v>
      </c>
    </row>
    <row r="1143" spans="1:6" hidden="1" x14ac:dyDescent="0.25">
      <c r="A1143" s="118" t="s">
        <v>594</v>
      </c>
      <c r="B1143" s="110" t="s">
        <v>31</v>
      </c>
      <c r="C1143" s="104" t="s">
        <v>4645</v>
      </c>
      <c r="D1143" s="109">
        <v>0.61250000000000004</v>
      </c>
      <c r="E1143" s="32">
        <f>IF(Recherche!$E$3='Base poids'!A1143,1,0)</f>
        <v>0</v>
      </c>
      <c r="F1143" s="32">
        <f>IF(E1143=0,0,SUM($E$2:E1143))</f>
        <v>0</v>
      </c>
    </row>
    <row r="1144" spans="1:6" hidden="1" x14ac:dyDescent="0.25">
      <c r="A1144" s="118" t="s">
        <v>594</v>
      </c>
      <c r="B1144" s="110" t="s">
        <v>43</v>
      </c>
      <c r="C1144" s="104" t="s">
        <v>778</v>
      </c>
      <c r="D1144" s="109">
        <v>0.38750000000000001</v>
      </c>
      <c r="E1144" s="32">
        <f>IF(Recherche!$E$3='Base poids'!A1144,1,0)</f>
        <v>0</v>
      </c>
      <c r="F1144" s="32">
        <f>IF(E1144=0,0,SUM($E$2:E1144))</f>
        <v>0</v>
      </c>
    </row>
    <row r="1145" spans="1:6" hidden="1" x14ac:dyDescent="0.25">
      <c r="A1145" s="118" t="s">
        <v>596</v>
      </c>
      <c r="B1145" s="110" t="s">
        <v>29</v>
      </c>
      <c r="C1145" s="104" t="s">
        <v>5785</v>
      </c>
      <c r="D1145" s="109">
        <v>0.309</v>
      </c>
      <c r="E1145" s="32">
        <f>IF(Recherche!$E$3='Base poids'!A1145,1,0)</f>
        <v>0</v>
      </c>
      <c r="F1145" s="32">
        <f>IF(E1145=0,0,SUM($E$2:E1145))</f>
        <v>0</v>
      </c>
    </row>
    <row r="1146" spans="1:6" hidden="1" x14ac:dyDescent="0.25">
      <c r="A1146" s="118" t="s">
        <v>596</v>
      </c>
      <c r="B1146" s="110" t="s">
        <v>39</v>
      </c>
      <c r="C1146" s="104" t="s">
        <v>787</v>
      </c>
      <c r="D1146" s="109">
        <v>0.29049999999999998</v>
      </c>
      <c r="E1146" s="32">
        <f>IF(Recherche!$E$3='Base poids'!A1146,1,0)</f>
        <v>0</v>
      </c>
      <c r="F1146" s="32">
        <f>IF(E1146=0,0,SUM($E$2:E1146))</f>
        <v>0</v>
      </c>
    </row>
    <row r="1147" spans="1:6" hidden="1" x14ac:dyDescent="0.25">
      <c r="A1147" s="118" t="s">
        <v>596</v>
      </c>
      <c r="B1147" s="104" t="s">
        <v>37</v>
      </c>
      <c r="C1147" s="104" t="s">
        <v>731</v>
      </c>
      <c r="D1147" s="109">
        <v>0.21010000000000001</v>
      </c>
      <c r="E1147" s="32">
        <f>IF(Recherche!$E$3='Base poids'!A1147,1,0)</f>
        <v>0</v>
      </c>
      <c r="F1147" s="32">
        <f>IF(E1147=0,0,SUM($E$2:E1147))</f>
        <v>0</v>
      </c>
    </row>
    <row r="1148" spans="1:6" hidden="1" x14ac:dyDescent="0.25">
      <c r="A1148" s="118" t="s">
        <v>596</v>
      </c>
      <c r="B1148" s="104" t="s">
        <v>4607</v>
      </c>
      <c r="C1148" s="104" t="s">
        <v>4607</v>
      </c>
      <c r="D1148" s="109">
        <v>0.19009999999999999</v>
      </c>
      <c r="E1148" s="32">
        <f>IF(Recherche!$E$3='Base poids'!A1148,1,0)</f>
        <v>0</v>
      </c>
      <c r="F1148" s="32">
        <f>IF(E1148=0,0,SUM($E$2:E1148))</f>
        <v>0</v>
      </c>
    </row>
    <row r="1149" spans="1:6" hidden="1" x14ac:dyDescent="0.25">
      <c r="A1149" s="118" t="s">
        <v>250</v>
      </c>
      <c r="B1149" s="104" t="s">
        <v>37</v>
      </c>
      <c r="C1149" s="104" t="s">
        <v>733</v>
      </c>
      <c r="D1149" s="109">
        <v>0.44779999999999998</v>
      </c>
      <c r="E1149" s="32">
        <f>IF(Recherche!$E$3='Base poids'!A1149,1,0)</f>
        <v>0</v>
      </c>
      <c r="F1149" s="32">
        <f>IF(E1149=0,0,SUM($E$2:E1149))</f>
        <v>0</v>
      </c>
    </row>
    <row r="1150" spans="1:6" hidden="1" x14ac:dyDescent="0.25">
      <c r="A1150" s="118" t="s">
        <v>250</v>
      </c>
      <c r="B1150" s="110" t="s">
        <v>31</v>
      </c>
      <c r="C1150" s="104" t="s">
        <v>4078</v>
      </c>
      <c r="D1150" s="109">
        <v>0.39489999999999997</v>
      </c>
      <c r="E1150" s="32">
        <f>IF(Recherche!$E$3='Base poids'!A1150,1,0)</f>
        <v>0</v>
      </c>
      <c r="F1150" s="32">
        <f>IF(E1150=0,0,SUM($E$2:E1150))</f>
        <v>0</v>
      </c>
    </row>
    <row r="1151" spans="1:6" hidden="1" x14ac:dyDescent="0.25">
      <c r="A1151" s="118" t="s">
        <v>250</v>
      </c>
      <c r="B1151" s="110" t="s">
        <v>43</v>
      </c>
      <c r="C1151" s="104" t="s">
        <v>772</v>
      </c>
      <c r="D1151" s="109">
        <v>0.1573</v>
      </c>
      <c r="E1151" s="32">
        <f>IF(Recherche!$E$3='Base poids'!A1151,1,0)</f>
        <v>0</v>
      </c>
      <c r="F1151" s="32">
        <f>IF(E1151=0,0,SUM($E$2:E1151))</f>
        <v>0</v>
      </c>
    </row>
    <row r="1152" spans="1:6" hidden="1" x14ac:dyDescent="0.25">
      <c r="A1152" s="118" t="s">
        <v>598</v>
      </c>
      <c r="B1152" s="104" t="s">
        <v>37</v>
      </c>
      <c r="C1152" s="104" t="s">
        <v>723</v>
      </c>
      <c r="D1152" s="109">
        <v>0.30009999999999998</v>
      </c>
      <c r="E1152" s="32">
        <f>IF(Recherche!$E$3='Base poids'!A1152,1,0)</f>
        <v>0</v>
      </c>
      <c r="F1152" s="32">
        <f>IF(E1152=0,0,SUM($E$2:E1152))</f>
        <v>0</v>
      </c>
    </row>
    <row r="1153" spans="1:6" hidden="1" x14ac:dyDescent="0.25">
      <c r="A1153" s="118" t="s">
        <v>598</v>
      </c>
      <c r="B1153" s="110" t="s">
        <v>29</v>
      </c>
      <c r="C1153" s="104" t="s">
        <v>5702</v>
      </c>
      <c r="D1153" s="109">
        <v>0.29630000000000001</v>
      </c>
      <c r="E1153" s="32">
        <f>IF(Recherche!$E$3='Base poids'!A1153,1,0)</f>
        <v>0</v>
      </c>
      <c r="F1153" s="32">
        <f>IF(E1153=0,0,SUM($E$2:E1153))</f>
        <v>0</v>
      </c>
    </row>
    <row r="1154" spans="1:6" hidden="1" x14ac:dyDescent="0.25">
      <c r="A1154" s="118" t="s">
        <v>598</v>
      </c>
      <c r="B1154" s="110" t="s">
        <v>43</v>
      </c>
      <c r="C1154" s="104" t="s">
        <v>774</v>
      </c>
      <c r="D1154" s="109">
        <v>0.28970000000000001</v>
      </c>
      <c r="E1154" s="32">
        <f>IF(Recherche!$E$3='Base poids'!A1154,1,0)</f>
        <v>0</v>
      </c>
      <c r="F1154" s="32">
        <f>IF(E1154=0,0,SUM($E$2:E1154))</f>
        <v>0</v>
      </c>
    </row>
    <row r="1155" spans="1:6" hidden="1" x14ac:dyDescent="0.25">
      <c r="A1155" s="118" t="s">
        <v>598</v>
      </c>
      <c r="B1155" s="110" t="s">
        <v>31</v>
      </c>
      <c r="C1155" s="104" t="s">
        <v>4087</v>
      </c>
      <c r="D1155" s="109">
        <v>0.1139</v>
      </c>
      <c r="E1155" s="32">
        <f>IF(Recherche!$E$3='Base poids'!A1155,1,0)</f>
        <v>0</v>
      </c>
      <c r="F1155" s="32">
        <f>IF(E1155=0,0,SUM($E$2:E1155))</f>
        <v>0</v>
      </c>
    </row>
    <row r="1156" spans="1:6" hidden="1" x14ac:dyDescent="0.25">
      <c r="A1156" s="118" t="s">
        <v>600</v>
      </c>
      <c r="B1156" s="110" t="s">
        <v>31</v>
      </c>
      <c r="C1156" s="104" t="s">
        <v>4074</v>
      </c>
      <c r="D1156" s="109">
        <v>0.2979</v>
      </c>
      <c r="E1156" s="32">
        <f>IF(Recherche!$E$3='Base poids'!A1156,1,0)</f>
        <v>0</v>
      </c>
      <c r="F1156" s="32">
        <f>IF(E1156=0,0,SUM($E$2:E1156))</f>
        <v>0</v>
      </c>
    </row>
    <row r="1157" spans="1:6" hidden="1" x14ac:dyDescent="0.25">
      <c r="A1157" s="118" t="s">
        <v>600</v>
      </c>
      <c r="B1157" s="110" t="s">
        <v>43</v>
      </c>
      <c r="C1157" s="104" t="s">
        <v>776</v>
      </c>
      <c r="D1157" s="109">
        <v>0.25280000000000002</v>
      </c>
      <c r="E1157" s="32">
        <f>IF(Recherche!$E$3='Base poids'!A1157,1,0)</f>
        <v>0</v>
      </c>
      <c r="F1157" s="32">
        <f>IF(E1157=0,0,SUM($E$2:E1157))</f>
        <v>0</v>
      </c>
    </row>
    <row r="1158" spans="1:6" hidden="1" x14ac:dyDescent="0.25">
      <c r="A1158" s="118" t="s">
        <v>600</v>
      </c>
      <c r="B1158" s="104" t="s">
        <v>37</v>
      </c>
      <c r="C1158" s="104" t="s">
        <v>726</v>
      </c>
      <c r="D1158" s="109">
        <v>0.22750000000000001</v>
      </c>
      <c r="E1158" s="32">
        <f>IF(Recherche!$E$3='Base poids'!A1158,1,0)</f>
        <v>0</v>
      </c>
      <c r="F1158" s="32">
        <f>IF(E1158=0,0,SUM($E$2:E1158))</f>
        <v>0</v>
      </c>
    </row>
    <row r="1159" spans="1:6" hidden="1" x14ac:dyDescent="0.25">
      <c r="A1159" s="118" t="s">
        <v>600</v>
      </c>
      <c r="B1159" s="110" t="s">
        <v>29</v>
      </c>
      <c r="C1159" s="104" t="s">
        <v>5745</v>
      </c>
      <c r="D1159" s="109">
        <v>0.12989999999999999</v>
      </c>
      <c r="E1159" s="32">
        <f>IF(Recherche!$E$3='Base poids'!A1159,1,0)</f>
        <v>0</v>
      </c>
      <c r="F1159" s="32">
        <f>IF(E1159=0,0,SUM($E$2:E1159))</f>
        <v>0</v>
      </c>
    </row>
    <row r="1160" spans="1:6" hidden="1" x14ac:dyDescent="0.25">
      <c r="A1160" s="118" t="s">
        <v>600</v>
      </c>
      <c r="B1160" s="110" t="s">
        <v>39</v>
      </c>
      <c r="C1160" s="104" t="s">
        <v>777</v>
      </c>
      <c r="D1160" s="109">
        <v>9.1899999999999996E-2</v>
      </c>
      <c r="E1160" s="32">
        <f>IF(Recherche!$E$3='Base poids'!A1160,1,0)</f>
        <v>0</v>
      </c>
      <c r="F1160" s="32">
        <f>IF(E1160=0,0,SUM($E$2:E1160))</f>
        <v>0</v>
      </c>
    </row>
    <row r="1161" spans="1:6" hidden="1" x14ac:dyDescent="0.25">
      <c r="A1161" s="118" t="s">
        <v>602</v>
      </c>
      <c r="B1161" s="104" t="s">
        <v>37</v>
      </c>
      <c r="C1161" s="104" t="s">
        <v>726</v>
      </c>
      <c r="D1161" s="109">
        <v>0.30530000000000002</v>
      </c>
      <c r="E1161" s="32">
        <f>IF(Recherche!$E$3='Base poids'!A1161,1,0)</f>
        <v>0</v>
      </c>
      <c r="F1161" s="32">
        <f>IF(E1161=0,0,SUM($E$2:E1161))</f>
        <v>0</v>
      </c>
    </row>
    <row r="1162" spans="1:6" hidden="1" x14ac:dyDescent="0.25">
      <c r="A1162" s="118" t="s">
        <v>602</v>
      </c>
      <c r="B1162" s="110" t="s">
        <v>31</v>
      </c>
      <c r="C1162" s="104" t="s">
        <v>4074</v>
      </c>
      <c r="D1162" s="109">
        <v>0.2359</v>
      </c>
      <c r="E1162" s="32">
        <f>IF(Recherche!$E$3='Base poids'!A1162,1,0)</f>
        <v>0</v>
      </c>
      <c r="F1162" s="32">
        <f>IF(E1162=0,0,SUM($E$2:E1162))</f>
        <v>0</v>
      </c>
    </row>
    <row r="1163" spans="1:6" hidden="1" x14ac:dyDescent="0.25">
      <c r="A1163" s="118" t="s">
        <v>602</v>
      </c>
      <c r="B1163" s="110" t="s">
        <v>43</v>
      </c>
      <c r="C1163" s="104" t="s">
        <v>776</v>
      </c>
      <c r="D1163" s="109">
        <v>0.17660000000000001</v>
      </c>
      <c r="E1163" s="32">
        <f>IF(Recherche!$E$3='Base poids'!A1163,1,0)</f>
        <v>0</v>
      </c>
      <c r="F1163" s="32">
        <f>IF(E1163=0,0,SUM($E$2:E1163))</f>
        <v>0</v>
      </c>
    </row>
    <row r="1164" spans="1:6" hidden="1" x14ac:dyDescent="0.25">
      <c r="A1164" s="118" t="s">
        <v>602</v>
      </c>
      <c r="B1164" s="110" t="s">
        <v>29</v>
      </c>
      <c r="C1164" s="104" t="s">
        <v>5745</v>
      </c>
      <c r="D1164" s="109">
        <v>0.1734</v>
      </c>
      <c r="E1164" s="32">
        <f>IF(Recherche!$E$3='Base poids'!A1164,1,0)</f>
        <v>0</v>
      </c>
      <c r="F1164" s="32">
        <f>IF(E1164=0,0,SUM($E$2:E1164))</f>
        <v>0</v>
      </c>
    </row>
    <row r="1165" spans="1:6" hidden="1" x14ac:dyDescent="0.25">
      <c r="A1165" s="118" t="s">
        <v>602</v>
      </c>
      <c r="B1165" s="110" t="s">
        <v>39</v>
      </c>
      <c r="C1165" s="104" t="s">
        <v>777</v>
      </c>
      <c r="D1165" s="109">
        <v>0.1089</v>
      </c>
      <c r="E1165" s="32">
        <f>IF(Recherche!$E$3='Base poids'!A1165,1,0)</f>
        <v>0</v>
      </c>
      <c r="F1165" s="32">
        <f>IF(E1165=0,0,SUM($E$2:E1165))</f>
        <v>0</v>
      </c>
    </row>
    <row r="1166" spans="1:6" hidden="1" x14ac:dyDescent="0.25">
      <c r="A1166" s="118" t="s">
        <v>367</v>
      </c>
      <c r="B1166" s="110" t="s">
        <v>31</v>
      </c>
      <c r="C1166" s="104" t="s">
        <v>4072</v>
      </c>
      <c r="D1166" s="109">
        <v>0.47049999999999997</v>
      </c>
      <c r="E1166" s="32">
        <f>IF(Recherche!$E$3='Base poids'!A1166,1,0)</f>
        <v>0</v>
      </c>
      <c r="F1166" s="32">
        <f>IF(E1166=0,0,SUM($E$2:E1166))</f>
        <v>0</v>
      </c>
    </row>
    <row r="1167" spans="1:6" hidden="1" x14ac:dyDescent="0.25">
      <c r="A1167" s="118" t="s">
        <v>367</v>
      </c>
      <c r="B1167" s="104" t="s">
        <v>37</v>
      </c>
      <c r="C1167" s="104" t="s">
        <v>724</v>
      </c>
      <c r="D1167" s="109">
        <v>0.40460000000000002</v>
      </c>
      <c r="E1167" s="32">
        <f>IF(Recherche!$E$3='Base poids'!A1167,1,0)</f>
        <v>0</v>
      </c>
      <c r="F1167" s="32">
        <f>IF(E1167=0,0,SUM($E$2:E1167))</f>
        <v>0</v>
      </c>
    </row>
    <row r="1168" spans="1:6" hidden="1" x14ac:dyDescent="0.25">
      <c r="A1168" s="118" t="s">
        <v>367</v>
      </c>
      <c r="B1168" s="110" t="s">
        <v>43</v>
      </c>
      <c r="C1168" s="112" t="s">
        <v>781</v>
      </c>
      <c r="D1168" s="109">
        <v>0.1249</v>
      </c>
      <c r="E1168" s="32">
        <f>IF(Recherche!$E$3='Base poids'!A1168,1,0)</f>
        <v>0</v>
      </c>
      <c r="F1168" s="32">
        <f>IF(E1168=0,0,SUM($E$2:E1168))</f>
        <v>0</v>
      </c>
    </row>
    <row r="1169" spans="1:6" hidden="1" x14ac:dyDescent="0.25">
      <c r="A1169" s="118" t="s">
        <v>252</v>
      </c>
      <c r="B1169" s="104" t="s">
        <v>37</v>
      </c>
      <c r="C1169" s="104" t="s">
        <v>730</v>
      </c>
      <c r="D1169" s="109">
        <v>0.48680000000000001</v>
      </c>
      <c r="E1169" s="32">
        <f>IF(Recherche!$E$3='Base poids'!A1169,1,0)</f>
        <v>0</v>
      </c>
      <c r="F1169" s="32">
        <f>IF(E1169=0,0,SUM($E$2:E1169))</f>
        <v>0</v>
      </c>
    </row>
    <row r="1170" spans="1:6" hidden="1" x14ac:dyDescent="0.25">
      <c r="A1170" s="118" t="s">
        <v>252</v>
      </c>
      <c r="B1170" s="110" t="s">
        <v>31</v>
      </c>
      <c r="C1170" s="104" t="s">
        <v>4078</v>
      </c>
      <c r="D1170" s="109">
        <v>0.24490000000000001</v>
      </c>
      <c r="E1170" s="32">
        <f>IF(Recherche!$E$3='Base poids'!A1170,1,0)</f>
        <v>0</v>
      </c>
      <c r="F1170" s="32">
        <f>IF(E1170=0,0,SUM($E$2:E1170))</f>
        <v>0</v>
      </c>
    </row>
    <row r="1171" spans="1:6" hidden="1" x14ac:dyDescent="0.25">
      <c r="A1171" s="118" t="s">
        <v>252</v>
      </c>
      <c r="B1171" s="110" t="s">
        <v>43</v>
      </c>
      <c r="C1171" s="104" t="s">
        <v>772</v>
      </c>
      <c r="D1171" s="109">
        <v>0.16520000000000001</v>
      </c>
      <c r="E1171" s="32">
        <f>IF(Recherche!$E$3='Base poids'!A1171,1,0)</f>
        <v>0</v>
      </c>
      <c r="F1171" s="32">
        <f>IF(E1171=0,0,SUM($E$2:E1171))</f>
        <v>0</v>
      </c>
    </row>
    <row r="1172" spans="1:6" hidden="1" x14ac:dyDescent="0.25">
      <c r="A1172" s="118" t="s">
        <v>252</v>
      </c>
      <c r="B1172" s="110" t="s">
        <v>25</v>
      </c>
      <c r="C1172" s="104" t="s">
        <v>786</v>
      </c>
      <c r="D1172" s="109">
        <v>0.1031</v>
      </c>
      <c r="E1172" s="32">
        <f>IF(Recherche!$E$3='Base poids'!A1172,1,0)</f>
        <v>0</v>
      </c>
      <c r="F1172" s="32">
        <f>IF(E1172=0,0,SUM($E$2:E1172))</f>
        <v>0</v>
      </c>
    </row>
    <row r="1173" spans="1:6" hidden="1" x14ac:dyDescent="0.25">
      <c r="A1173" s="118" t="s">
        <v>369</v>
      </c>
      <c r="B1173" s="110" t="s">
        <v>31</v>
      </c>
      <c r="C1173" s="104" t="s">
        <v>4068</v>
      </c>
      <c r="D1173" s="109">
        <v>0.79649999999999999</v>
      </c>
      <c r="E1173" s="32">
        <f>IF(Recherche!$E$3='Base poids'!A1173,1,0)</f>
        <v>0</v>
      </c>
      <c r="F1173" s="32">
        <f>IF(E1173=0,0,SUM($E$2:E1173))</f>
        <v>0</v>
      </c>
    </row>
    <row r="1174" spans="1:6" hidden="1" x14ac:dyDescent="0.25">
      <c r="A1174" s="118" t="s">
        <v>369</v>
      </c>
      <c r="B1174" s="104" t="s">
        <v>37</v>
      </c>
      <c r="C1174" s="104" t="s">
        <v>723</v>
      </c>
      <c r="D1174" s="109">
        <v>0.15079999999999999</v>
      </c>
      <c r="E1174" s="32">
        <f>IF(Recherche!$E$3='Base poids'!A1174,1,0)</f>
        <v>0</v>
      </c>
      <c r="F1174" s="32">
        <f>IF(E1174=0,0,SUM($E$2:E1174))</f>
        <v>0</v>
      </c>
    </row>
    <row r="1175" spans="1:6" hidden="1" x14ac:dyDescent="0.25">
      <c r="A1175" s="118" t="s">
        <v>369</v>
      </c>
      <c r="B1175" s="110" t="s">
        <v>29</v>
      </c>
      <c r="C1175" s="104" t="s">
        <v>5785</v>
      </c>
      <c r="D1175" s="109">
        <v>5.2699999999999997E-2</v>
      </c>
      <c r="E1175" s="32">
        <f>IF(Recherche!$E$3='Base poids'!A1175,1,0)</f>
        <v>0</v>
      </c>
      <c r="F1175" s="32">
        <f>IF(E1175=0,0,SUM($E$2:E1175))</f>
        <v>0</v>
      </c>
    </row>
    <row r="1176" spans="1:6" hidden="1" x14ac:dyDescent="0.25">
      <c r="A1176" s="118" t="s">
        <v>370</v>
      </c>
      <c r="B1176" s="110" t="s">
        <v>31</v>
      </c>
      <c r="C1176" s="104" t="s">
        <v>4072</v>
      </c>
      <c r="D1176" s="109">
        <v>0.2651</v>
      </c>
      <c r="E1176" s="32">
        <f>IF(Recherche!$E$3='Base poids'!A1176,1,0)</f>
        <v>0</v>
      </c>
      <c r="F1176" s="32">
        <f>IF(E1176=0,0,SUM($E$2:E1176))</f>
        <v>0</v>
      </c>
    </row>
    <row r="1177" spans="1:6" hidden="1" x14ac:dyDescent="0.25">
      <c r="A1177" s="118" t="s">
        <v>370</v>
      </c>
      <c r="B1177" s="104" t="s">
        <v>37</v>
      </c>
      <c r="C1177" s="104" t="s">
        <v>724</v>
      </c>
      <c r="D1177" s="109">
        <v>0.2094</v>
      </c>
      <c r="E1177" s="32">
        <f>IF(Recherche!$E$3='Base poids'!A1177,1,0)</f>
        <v>0</v>
      </c>
      <c r="F1177" s="32">
        <f>IF(E1177=0,0,SUM($E$2:E1177))</f>
        <v>0</v>
      </c>
    </row>
    <row r="1178" spans="1:6" hidden="1" x14ac:dyDescent="0.25">
      <c r="A1178" s="118" t="s">
        <v>370</v>
      </c>
      <c r="B1178" s="110" t="s">
        <v>17</v>
      </c>
      <c r="C1178" s="104" t="s">
        <v>3350</v>
      </c>
      <c r="D1178" s="109">
        <v>0.20699999999999999</v>
      </c>
      <c r="E1178" s="32">
        <f>IF(Recherche!$E$3='Base poids'!A1178,1,0)</f>
        <v>0</v>
      </c>
      <c r="F1178" s="32">
        <f>IF(E1178=0,0,SUM($E$2:E1178))</f>
        <v>0</v>
      </c>
    </row>
    <row r="1179" spans="1:6" hidden="1" x14ac:dyDescent="0.25">
      <c r="A1179" s="118" t="s">
        <v>370</v>
      </c>
      <c r="B1179" s="110" t="s">
        <v>43</v>
      </c>
      <c r="C1179" s="104" t="s">
        <v>781</v>
      </c>
      <c r="D1179" s="109">
        <v>0.19980000000000001</v>
      </c>
      <c r="E1179" s="32">
        <f>IF(Recherche!$E$3='Base poids'!A1179,1,0)</f>
        <v>0</v>
      </c>
      <c r="F1179" s="32">
        <f>IF(E1179=0,0,SUM($E$2:E1179))</f>
        <v>0</v>
      </c>
    </row>
    <row r="1180" spans="1:6" hidden="1" x14ac:dyDescent="0.25">
      <c r="A1180" s="118" t="s">
        <v>370</v>
      </c>
      <c r="B1180" s="110" t="s">
        <v>39</v>
      </c>
      <c r="C1180" s="104" t="s">
        <v>775</v>
      </c>
      <c r="D1180" s="109">
        <v>0.1077</v>
      </c>
      <c r="E1180" s="32">
        <f>IF(Recherche!$E$3='Base poids'!A1180,1,0)</f>
        <v>0</v>
      </c>
      <c r="F1180" s="32">
        <f>IF(E1180=0,0,SUM($E$2:E1180))</f>
        <v>0</v>
      </c>
    </row>
    <row r="1181" spans="1:6" hidden="1" x14ac:dyDescent="0.25">
      <c r="A1181" s="118" t="s">
        <v>370</v>
      </c>
      <c r="B1181" s="110" t="s">
        <v>29</v>
      </c>
      <c r="C1181" s="104" t="s">
        <v>5766</v>
      </c>
      <c r="D1181" s="109">
        <v>1.09E-2</v>
      </c>
      <c r="E1181" s="32">
        <f>IF(Recherche!$E$3='Base poids'!A1181,1,0)</f>
        <v>0</v>
      </c>
      <c r="F1181" s="32">
        <f>IF(E1181=0,0,SUM($E$2:E1181))</f>
        <v>0</v>
      </c>
    </row>
    <row r="1182" spans="1:6" hidden="1" x14ac:dyDescent="0.25">
      <c r="A1182" s="118" t="s">
        <v>372</v>
      </c>
      <c r="B1182" s="110" t="s">
        <v>31</v>
      </c>
      <c r="C1182" s="104" t="s">
        <v>4068</v>
      </c>
      <c r="D1182" s="109">
        <v>0.37840000000000001</v>
      </c>
      <c r="E1182" s="32">
        <f>IF(Recherche!$E$3='Base poids'!A1182,1,0)</f>
        <v>0</v>
      </c>
      <c r="F1182" s="32">
        <f>IF(E1182=0,0,SUM($E$2:E1182))</f>
        <v>0</v>
      </c>
    </row>
    <row r="1183" spans="1:6" hidden="1" x14ac:dyDescent="0.25">
      <c r="A1183" s="118" t="s">
        <v>372</v>
      </c>
      <c r="B1183" s="104" t="s">
        <v>37</v>
      </c>
      <c r="C1183" s="104" t="s">
        <v>724</v>
      </c>
      <c r="D1183" s="109">
        <v>0.30070000000000002</v>
      </c>
      <c r="E1183" s="32">
        <f>IF(Recherche!$E$3='Base poids'!A1183,1,0)</f>
        <v>0</v>
      </c>
      <c r="F1183" s="32">
        <f>IF(E1183=0,0,SUM($E$2:E1183))</f>
        <v>0</v>
      </c>
    </row>
    <row r="1184" spans="1:6" hidden="1" x14ac:dyDescent="0.25">
      <c r="A1184" s="118" t="s">
        <v>372</v>
      </c>
      <c r="B1184" s="110" t="s">
        <v>43</v>
      </c>
      <c r="C1184" s="104" t="s">
        <v>784</v>
      </c>
      <c r="D1184" s="109">
        <v>0.23169999999999999</v>
      </c>
      <c r="E1184" s="32">
        <f>IF(Recherche!$E$3='Base poids'!A1184,1,0)</f>
        <v>0</v>
      </c>
      <c r="F1184" s="32">
        <f>IF(E1184=0,0,SUM($E$2:E1184))</f>
        <v>0</v>
      </c>
    </row>
    <row r="1185" spans="1:6" hidden="1" x14ac:dyDescent="0.25">
      <c r="A1185" s="118" t="s">
        <v>372</v>
      </c>
      <c r="B1185" s="110" t="s">
        <v>39</v>
      </c>
      <c r="C1185" s="104" t="s">
        <v>775</v>
      </c>
      <c r="D1185" s="109">
        <v>8.9200000000000002E-2</v>
      </c>
      <c r="E1185" s="32">
        <f>IF(Recherche!$E$3='Base poids'!A1185,1,0)</f>
        <v>0</v>
      </c>
      <c r="F1185" s="32">
        <f>IF(E1185=0,0,SUM($E$2:E1185))</f>
        <v>0</v>
      </c>
    </row>
    <row r="1186" spans="1:6" hidden="1" x14ac:dyDescent="0.25">
      <c r="A1186" s="118" t="s">
        <v>613</v>
      </c>
      <c r="B1186" s="104" t="s">
        <v>37</v>
      </c>
      <c r="C1186" s="104" t="s">
        <v>726</v>
      </c>
      <c r="D1186" s="109">
        <v>0.31219999999999998</v>
      </c>
      <c r="E1186" s="32">
        <f>IF(Recherche!$E$3='Base poids'!A1186,1,0)</f>
        <v>0</v>
      </c>
      <c r="F1186" s="32">
        <f>IF(E1186=0,0,SUM($E$2:E1186))</f>
        <v>0</v>
      </c>
    </row>
    <row r="1187" spans="1:6" hidden="1" x14ac:dyDescent="0.25">
      <c r="A1187" s="118" t="s">
        <v>613</v>
      </c>
      <c r="B1187" s="110" t="s">
        <v>43</v>
      </c>
      <c r="C1187" s="104" t="s">
        <v>776</v>
      </c>
      <c r="D1187" s="109">
        <v>0.21740000000000001</v>
      </c>
      <c r="E1187" s="32">
        <f>IF(Recherche!$E$3='Base poids'!A1187,1,0)</f>
        <v>0</v>
      </c>
      <c r="F1187" s="32">
        <f>IF(E1187=0,0,SUM($E$2:E1187))</f>
        <v>0</v>
      </c>
    </row>
    <row r="1188" spans="1:6" hidden="1" x14ac:dyDescent="0.25">
      <c r="A1188" s="118" t="s">
        <v>613</v>
      </c>
      <c r="B1188" s="110" t="s">
        <v>31</v>
      </c>
      <c r="C1188" s="104" t="s">
        <v>4074</v>
      </c>
      <c r="D1188" s="109">
        <v>0.20519999999999999</v>
      </c>
      <c r="E1188" s="32">
        <f>IF(Recherche!$E$3='Base poids'!A1188,1,0)</f>
        <v>0</v>
      </c>
      <c r="F1188" s="32">
        <f>IF(E1188=0,0,SUM($E$2:E1188))</f>
        <v>0</v>
      </c>
    </row>
    <row r="1189" spans="1:6" hidden="1" x14ac:dyDescent="0.25">
      <c r="A1189" s="118" t="s">
        <v>613</v>
      </c>
      <c r="B1189" s="110" t="s">
        <v>39</v>
      </c>
      <c r="C1189" s="104" t="s">
        <v>777</v>
      </c>
      <c r="D1189" s="109">
        <v>0.1971</v>
      </c>
      <c r="E1189" s="32">
        <f>IF(Recherche!$E$3='Base poids'!A1189,1,0)</f>
        <v>0</v>
      </c>
      <c r="F1189" s="32">
        <f>IF(E1189=0,0,SUM($E$2:E1189))</f>
        <v>0</v>
      </c>
    </row>
    <row r="1190" spans="1:6" hidden="1" x14ac:dyDescent="0.25">
      <c r="A1190" s="118" t="s">
        <v>613</v>
      </c>
      <c r="B1190" s="110" t="s">
        <v>29</v>
      </c>
      <c r="C1190" s="104" t="s">
        <v>5745</v>
      </c>
      <c r="D1190" s="109">
        <v>6.8099999999999994E-2</v>
      </c>
      <c r="E1190" s="32">
        <f>IF(Recherche!$E$3='Base poids'!A1190,1,0)</f>
        <v>0</v>
      </c>
      <c r="F1190" s="32">
        <f>IF(E1190=0,0,SUM($E$2:E1190))</f>
        <v>0</v>
      </c>
    </row>
    <row r="1191" spans="1:6" hidden="1" x14ac:dyDescent="0.25">
      <c r="A1191" s="118" t="s">
        <v>403</v>
      </c>
      <c r="B1191" s="110" t="s">
        <v>31</v>
      </c>
      <c r="C1191" s="104" t="s">
        <v>4082</v>
      </c>
      <c r="D1191" s="109">
        <v>0.71140000000000003</v>
      </c>
      <c r="E1191" s="32">
        <f>IF(Recherche!$E$3='Base poids'!A1191,1,0)</f>
        <v>0</v>
      </c>
      <c r="F1191" s="32">
        <f>IF(E1191=0,0,SUM($E$2:E1191))</f>
        <v>0</v>
      </c>
    </row>
    <row r="1192" spans="1:6" hidden="1" x14ac:dyDescent="0.25">
      <c r="A1192" s="118" t="s">
        <v>403</v>
      </c>
      <c r="B1192" s="104" t="s">
        <v>37</v>
      </c>
      <c r="C1192" s="104" t="s">
        <v>728</v>
      </c>
      <c r="D1192" s="109">
        <v>0.12280000000000001</v>
      </c>
      <c r="E1192" s="32">
        <f>IF(Recherche!$E$3='Base poids'!A1192,1,0)</f>
        <v>0</v>
      </c>
      <c r="F1192" s="32">
        <f>IF(E1192=0,0,SUM($E$2:E1192))</f>
        <v>0</v>
      </c>
    </row>
    <row r="1193" spans="1:6" hidden="1" x14ac:dyDescent="0.25">
      <c r="A1193" s="118" t="s">
        <v>403</v>
      </c>
      <c r="B1193" s="110" t="s">
        <v>17</v>
      </c>
      <c r="C1193" s="104" t="s">
        <v>3350</v>
      </c>
      <c r="D1193" s="109">
        <v>0.1125</v>
      </c>
      <c r="E1193" s="32">
        <f>IF(Recherche!$E$3='Base poids'!A1193,1,0)</f>
        <v>0</v>
      </c>
      <c r="F1193" s="32">
        <f>IF(E1193=0,0,SUM($E$2:E1193))</f>
        <v>0</v>
      </c>
    </row>
    <row r="1194" spans="1:6" hidden="1" x14ac:dyDescent="0.25">
      <c r="A1194" s="118" t="s">
        <v>403</v>
      </c>
      <c r="B1194" s="110" t="s">
        <v>29</v>
      </c>
      <c r="C1194" s="104" t="s">
        <v>5688</v>
      </c>
      <c r="D1194" s="109">
        <v>5.33E-2</v>
      </c>
      <c r="E1194" s="32">
        <f>IF(Recherche!$E$3='Base poids'!A1194,1,0)</f>
        <v>0</v>
      </c>
      <c r="F1194" s="32">
        <f>IF(E1194=0,0,SUM($E$2:E1194))</f>
        <v>0</v>
      </c>
    </row>
    <row r="1195" spans="1:6" hidden="1" x14ac:dyDescent="0.25">
      <c r="A1195" s="118" t="s">
        <v>253</v>
      </c>
      <c r="B1195" s="104" t="s">
        <v>40</v>
      </c>
      <c r="C1195" s="104" t="s">
        <v>40</v>
      </c>
      <c r="D1195" s="111">
        <v>0.55000000000000004</v>
      </c>
      <c r="E1195" s="32">
        <f>IF(Recherche!$E$3='Base poids'!A1195,1,0)</f>
        <v>0</v>
      </c>
      <c r="F1195" s="32">
        <f>IF(E1195=0,0,SUM($E$2:E1195))</f>
        <v>0</v>
      </c>
    </row>
    <row r="1196" spans="1:6" hidden="1" x14ac:dyDescent="0.25">
      <c r="A1196" s="118" t="s">
        <v>253</v>
      </c>
      <c r="B1196" s="110" t="s">
        <v>31</v>
      </c>
      <c r="C1196" s="104" t="s">
        <v>4082</v>
      </c>
      <c r="D1196" s="109">
        <v>0.45</v>
      </c>
      <c r="E1196" s="32">
        <f>IF(Recherche!$E$3='Base poids'!A1196,1,0)</f>
        <v>0</v>
      </c>
      <c r="F1196" s="32">
        <f>IF(E1196=0,0,SUM($E$2:E1196))</f>
        <v>0</v>
      </c>
    </row>
    <row r="1197" spans="1:6" hidden="1" x14ac:dyDescent="0.25">
      <c r="A1197" s="118" t="s">
        <v>405</v>
      </c>
      <c r="B1197" s="104" t="s">
        <v>37</v>
      </c>
      <c r="C1197" s="104" t="s">
        <v>727</v>
      </c>
      <c r="D1197" s="109">
        <v>0.38679999999999998</v>
      </c>
      <c r="E1197" s="32">
        <f>IF(Recherche!$E$3='Base poids'!A1197,1,0)</f>
        <v>0</v>
      </c>
      <c r="F1197" s="32">
        <f>IF(E1197=0,0,SUM($E$2:E1197))</f>
        <v>0</v>
      </c>
    </row>
    <row r="1198" spans="1:6" hidden="1" x14ac:dyDescent="0.25">
      <c r="A1198" s="118" t="s">
        <v>405</v>
      </c>
      <c r="B1198" s="110" t="s">
        <v>31</v>
      </c>
      <c r="C1198" s="104" t="s">
        <v>4078</v>
      </c>
      <c r="D1198" s="109">
        <v>0.31459999999999999</v>
      </c>
      <c r="E1198" s="32">
        <f>IF(Recherche!$E$3='Base poids'!A1198,1,0)</f>
        <v>0</v>
      </c>
      <c r="F1198" s="32">
        <f>IF(E1198=0,0,SUM($E$2:E1198))</f>
        <v>0</v>
      </c>
    </row>
    <row r="1199" spans="1:6" hidden="1" x14ac:dyDescent="0.25">
      <c r="A1199" s="118" t="s">
        <v>405</v>
      </c>
      <c r="B1199" s="110" t="s">
        <v>43</v>
      </c>
      <c r="C1199" s="104" t="s">
        <v>772</v>
      </c>
      <c r="D1199" s="109">
        <v>0.15</v>
      </c>
      <c r="E1199" s="32">
        <f>IF(Recherche!$E$3='Base poids'!A1199,1,0)</f>
        <v>0</v>
      </c>
      <c r="F1199" s="32">
        <f>IF(E1199=0,0,SUM($E$2:E1199))</f>
        <v>0</v>
      </c>
    </row>
    <row r="1200" spans="1:6" hidden="1" x14ac:dyDescent="0.25">
      <c r="A1200" s="118" t="s">
        <v>405</v>
      </c>
      <c r="B1200" s="110" t="s">
        <v>25</v>
      </c>
      <c r="C1200" s="112" t="s">
        <v>796</v>
      </c>
      <c r="D1200" s="109">
        <v>0.14860000000000001</v>
      </c>
      <c r="E1200" s="32">
        <f>IF(Recherche!$E$3='Base poids'!A1200,1,0)</f>
        <v>0</v>
      </c>
      <c r="F1200" s="32">
        <f>IF(E1200=0,0,SUM($E$2:E1200))</f>
        <v>0</v>
      </c>
    </row>
    <row r="1201" spans="1:6" hidden="1" x14ac:dyDescent="0.25">
      <c r="A1201" s="118" t="s">
        <v>616</v>
      </c>
      <c r="B1201" s="104" t="s">
        <v>4602</v>
      </c>
      <c r="C1201" s="104" t="s">
        <v>4602</v>
      </c>
      <c r="D1201" s="111">
        <v>0.50790000000000002</v>
      </c>
      <c r="E1201" s="32">
        <f>IF(Recherche!$E$3='Base poids'!A1201,1,0)</f>
        <v>0</v>
      </c>
      <c r="F1201" s="32">
        <f>IF(E1201=0,0,SUM($E$2:E1201))</f>
        <v>0</v>
      </c>
    </row>
    <row r="1202" spans="1:6" hidden="1" x14ac:dyDescent="0.25">
      <c r="A1202" s="118" t="s">
        <v>616</v>
      </c>
      <c r="B1202" s="104" t="s">
        <v>4604</v>
      </c>
      <c r="C1202" s="104" t="s">
        <v>4604</v>
      </c>
      <c r="D1202" s="111">
        <v>0.28039999999999998</v>
      </c>
      <c r="E1202" s="32">
        <f>IF(Recherche!$E$3='Base poids'!A1202,1,0)</f>
        <v>0</v>
      </c>
      <c r="F1202" s="32">
        <f>IF(E1202=0,0,SUM($E$2:E1202))</f>
        <v>0</v>
      </c>
    </row>
    <row r="1203" spans="1:6" hidden="1" x14ac:dyDescent="0.25">
      <c r="A1203" s="118" t="s">
        <v>616</v>
      </c>
      <c r="B1203" s="110" t="s">
        <v>31</v>
      </c>
      <c r="C1203" s="104" t="s">
        <v>4262</v>
      </c>
      <c r="D1203" s="109">
        <v>0.21160000000000001</v>
      </c>
      <c r="E1203" s="32">
        <f>IF(Recherche!$E$3='Base poids'!A1203,1,0)</f>
        <v>0</v>
      </c>
      <c r="F1203" s="32">
        <f>IF(E1203=0,0,SUM($E$2:E1203))</f>
        <v>0</v>
      </c>
    </row>
    <row r="1204" spans="1:6" hidden="1" x14ac:dyDescent="0.25">
      <c r="A1204" s="118" t="s">
        <v>182</v>
      </c>
      <c r="B1204" s="104" t="s">
        <v>37</v>
      </c>
      <c r="C1204" s="104" t="s">
        <v>729</v>
      </c>
      <c r="D1204" s="111">
        <v>0.31259999999999999</v>
      </c>
      <c r="E1204" s="32">
        <f>IF(Recherche!$E$3='Base poids'!A1204,1,0)</f>
        <v>0</v>
      </c>
      <c r="F1204" s="32">
        <f>IF(E1204=0,0,SUM($E$2:E1204))</f>
        <v>0</v>
      </c>
    </row>
    <row r="1205" spans="1:6" hidden="1" x14ac:dyDescent="0.25">
      <c r="A1205" s="118" t="s">
        <v>182</v>
      </c>
      <c r="B1205" s="110" t="s">
        <v>31</v>
      </c>
      <c r="C1205" s="104" t="s">
        <v>4077</v>
      </c>
      <c r="D1205" s="109">
        <v>0.26629999999999998</v>
      </c>
      <c r="E1205" s="32">
        <f>IF(Recherche!$E$3='Base poids'!A1205,1,0)</f>
        <v>0</v>
      </c>
      <c r="F1205" s="32">
        <f>IF(E1205=0,0,SUM($E$2:E1205))</f>
        <v>0</v>
      </c>
    </row>
    <row r="1206" spans="1:6" hidden="1" x14ac:dyDescent="0.25">
      <c r="A1206" s="118" t="s">
        <v>182</v>
      </c>
      <c r="B1206" s="110" t="s">
        <v>43</v>
      </c>
      <c r="C1206" s="104" t="s">
        <v>781</v>
      </c>
      <c r="D1206" s="111">
        <v>0.16009999999999999</v>
      </c>
      <c r="E1206" s="32">
        <f>IF(Recherche!$E$3='Base poids'!A1206,1,0)</f>
        <v>0</v>
      </c>
      <c r="F1206" s="32">
        <f>IF(E1206=0,0,SUM($E$2:E1206))</f>
        <v>0</v>
      </c>
    </row>
    <row r="1207" spans="1:6" hidden="1" x14ac:dyDescent="0.25">
      <c r="A1207" s="118" t="s">
        <v>182</v>
      </c>
      <c r="B1207" s="110" t="s">
        <v>29</v>
      </c>
      <c r="C1207" s="104" t="s">
        <v>5810</v>
      </c>
      <c r="D1207" s="109">
        <v>0.1507</v>
      </c>
      <c r="E1207" s="32">
        <f>IF(Recherche!$E$3='Base poids'!A1207,1,0)</f>
        <v>0</v>
      </c>
      <c r="F1207" s="32">
        <f>IF(E1207=0,0,SUM($E$2:E1207))</f>
        <v>0</v>
      </c>
    </row>
    <row r="1208" spans="1:6" hidden="1" x14ac:dyDescent="0.25">
      <c r="A1208" s="118" t="s">
        <v>182</v>
      </c>
      <c r="B1208" s="110" t="s">
        <v>39</v>
      </c>
      <c r="C1208" s="104" t="s">
        <v>775</v>
      </c>
      <c r="D1208" s="109">
        <v>0.1104</v>
      </c>
      <c r="E1208" s="32">
        <f>IF(Recherche!$E$3='Base poids'!A1208,1,0)</f>
        <v>0</v>
      </c>
      <c r="F1208" s="32">
        <f>IF(E1208=0,0,SUM($E$2:E1208))</f>
        <v>0</v>
      </c>
    </row>
    <row r="1209" spans="1:6" hidden="1" x14ac:dyDescent="0.25">
      <c r="A1209" s="118" t="s">
        <v>614</v>
      </c>
      <c r="B1209" s="104" t="s">
        <v>37</v>
      </c>
      <c r="C1209" s="104" t="s">
        <v>733</v>
      </c>
      <c r="D1209" s="109">
        <v>0.39660000000000001</v>
      </c>
      <c r="E1209" s="32">
        <f>IF(Recherche!$E$3='Base poids'!A1209,1,0)</f>
        <v>0</v>
      </c>
      <c r="F1209" s="32">
        <f>IF(E1209=0,0,SUM($E$2:E1209))</f>
        <v>0</v>
      </c>
    </row>
    <row r="1210" spans="1:6" hidden="1" x14ac:dyDescent="0.25">
      <c r="A1210" s="118" t="s">
        <v>614</v>
      </c>
      <c r="B1210" s="110" t="s">
        <v>39</v>
      </c>
      <c r="C1210" s="104" t="s">
        <v>793</v>
      </c>
      <c r="D1210" s="109">
        <v>0.26750000000000002</v>
      </c>
      <c r="E1210" s="32">
        <f>IF(Recherche!$E$3='Base poids'!A1210,1,0)</f>
        <v>0</v>
      </c>
      <c r="F1210" s="32">
        <f>IF(E1210=0,0,SUM($E$2:E1210))</f>
        <v>0</v>
      </c>
    </row>
    <row r="1211" spans="1:6" hidden="1" x14ac:dyDescent="0.25">
      <c r="A1211" s="118" t="s">
        <v>614</v>
      </c>
      <c r="B1211" s="110" t="s">
        <v>31</v>
      </c>
      <c r="C1211" s="104" t="s">
        <v>4072</v>
      </c>
      <c r="D1211" s="109">
        <v>0.19259999999999999</v>
      </c>
      <c r="E1211" s="32">
        <f>IF(Recherche!$E$3='Base poids'!A1211,1,0)</f>
        <v>0</v>
      </c>
      <c r="F1211" s="32">
        <f>IF(E1211=0,0,SUM($E$2:E1211))</f>
        <v>0</v>
      </c>
    </row>
    <row r="1212" spans="1:6" hidden="1" x14ac:dyDescent="0.25">
      <c r="A1212" s="118" t="s">
        <v>614</v>
      </c>
      <c r="B1212" s="110" t="s">
        <v>43</v>
      </c>
      <c r="C1212" s="104" t="s">
        <v>781</v>
      </c>
      <c r="D1212" s="109">
        <v>0.14330000000000001</v>
      </c>
      <c r="E1212" s="32">
        <f>IF(Recherche!$E$3='Base poids'!A1212,1,0)</f>
        <v>0</v>
      </c>
      <c r="F1212" s="32">
        <f>IF(E1212=0,0,SUM($E$2:E1212))</f>
        <v>0</v>
      </c>
    </row>
    <row r="1213" spans="1:6" hidden="1" x14ac:dyDescent="0.25">
      <c r="A1213" s="118" t="s">
        <v>617</v>
      </c>
      <c r="B1213" s="110" t="s">
        <v>31</v>
      </c>
      <c r="C1213" s="104" t="s">
        <v>4645</v>
      </c>
      <c r="D1213" s="109">
        <v>0.51700000000000002</v>
      </c>
      <c r="E1213" s="32">
        <f>IF(Recherche!$E$3='Base poids'!A1213,1,0)</f>
        <v>0</v>
      </c>
      <c r="F1213" s="32">
        <f>IF(E1213=0,0,SUM($E$2:E1213))</f>
        <v>0</v>
      </c>
    </row>
    <row r="1214" spans="1:6" hidden="1" x14ac:dyDescent="0.25">
      <c r="A1214" s="118" t="s">
        <v>617</v>
      </c>
      <c r="B1214" s="110" t="s">
        <v>43</v>
      </c>
      <c r="C1214" s="104" t="s">
        <v>778</v>
      </c>
      <c r="D1214" s="109">
        <v>0.43690000000000001</v>
      </c>
      <c r="E1214" s="32">
        <f>IF(Recherche!$E$3='Base poids'!A1214,1,0)</f>
        <v>0</v>
      </c>
      <c r="F1214" s="32">
        <f>IF(E1214=0,0,SUM($E$2:E1214))</f>
        <v>0</v>
      </c>
    </row>
    <row r="1215" spans="1:6" hidden="1" x14ac:dyDescent="0.25">
      <c r="A1215" s="118" t="s">
        <v>617</v>
      </c>
      <c r="B1215" s="110" t="s">
        <v>29</v>
      </c>
      <c r="C1215" s="104" t="s">
        <v>5796</v>
      </c>
      <c r="D1215" s="109">
        <v>4.6100000000000002E-2</v>
      </c>
      <c r="E1215" s="32">
        <f>IF(Recherche!$E$3='Base poids'!A1215,1,0)</f>
        <v>0</v>
      </c>
      <c r="F1215" s="32">
        <f>IF(E1215=0,0,SUM($E$2:E1215))</f>
        <v>0</v>
      </c>
    </row>
    <row r="1216" spans="1:6" hidden="1" x14ac:dyDescent="0.25">
      <c r="A1216" s="118" t="s">
        <v>604</v>
      </c>
      <c r="B1216" s="104" t="s">
        <v>13</v>
      </c>
      <c r="C1216" s="104" t="s">
        <v>13</v>
      </c>
      <c r="D1216" s="111">
        <v>0.57169999999999999</v>
      </c>
      <c r="E1216" s="32">
        <f>IF(Recherche!$E$3='Base poids'!A1216,1,0)</f>
        <v>0</v>
      </c>
      <c r="F1216" s="32">
        <f>IF(E1216=0,0,SUM($E$2:E1216))</f>
        <v>0</v>
      </c>
    </row>
    <row r="1217" spans="1:6" hidden="1" x14ac:dyDescent="0.25">
      <c r="A1217" s="118" t="s">
        <v>604</v>
      </c>
      <c r="B1217" s="104" t="s">
        <v>6</v>
      </c>
      <c r="C1217" s="104" t="s">
        <v>6</v>
      </c>
      <c r="D1217" s="111">
        <v>0.42830000000000001</v>
      </c>
      <c r="E1217" s="32">
        <f>IF(Recherche!$E$3='Base poids'!A1217,1,0)</f>
        <v>0</v>
      </c>
      <c r="F1217" s="32">
        <f>IF(E1217=0,0,SUM($E$2:E1217))</f>
        <v>0</v>
      </c>
    </row>
    <row r="1218" spans="1:6" hidden="1" x14ac:dyDescent="0.25">
      <c r="A1218" s="118" t="s">
        <v>254</v>
      </c>
      <c r="B1218" s="110" t="s">
        <v>17</v>
      </c>
      <c r="C1218" s="104" t="s">
        <v>3350</v>
      </c>
      <c r="D1218" s="109">
        <v>0.38009999999999999</v>
      </c>
      <c r="E1218" s="32">
        <f>IF(Recherche!$E$3='Base poids'!A1218,1,0)</f>
        <v>0</v>
      </c>
      <c r="F1218" s="32">
        <f>IF(E1218=0,0,SUM($E$2:E1218))</f>
        <v>0</v>
      </c>
    </row>
    <row r="1219" spans="1:6" hidden="1" x14ac:dyDescent="0.25">
      <c r="A1219" s="118" t="s">
        <v>254</v>
      </c>
      <c r="B1219" s="104" t="s">
        <v>37</v>
      </c>
      <c r="C1219" s="104" t="s">
        <v>724</v>
      </c>
      <c r="D1219" s="109">
        <v>0.20660000000000001</v>
      </c>
      <c r="E1219" s="32">
        <f>IF(Recherche!$E$3='Base poids'!A1219,1,0)</f>
        <v>0</v>
      </c>
      <c r="F1219" s="32">
        <f>IF(E1219=0,0,SUM($E$2:E1219))</f>
        <v>0</v>
      </c>
    </row>
    <row r="1220" spans="1:6" hidden="1" x14ac:dyDescent="0.25">
      <c r="A1220" s="118" t="s">
        <v>254</v>
      </c>
      <c r="B1220" s="104" t="s">
        <v>4600</v>
      </c>
      <c r="C1220" s="104" t="s">
        <v>4600</v>
      </c>
      <c r="D1220" s="109">
        <v>0.13880000000000001</v>
      </c>
      <c r="E1220" s="32">
        <f>IF(Recherche!$E$3='Base poids'!A1220,1,0)</f>
        <v>0</v>
      </c>
      <c r="F1220" s="32">
        <f>IF(E1220=0,0,SUM($E$2:E1220))</f>
        <v>0</v>
      </c>
    </row>
    <row r="1221" spans="1:6" hidden="1" x14ac:dyDescent="0.25">
      <c r="A1221" s="118" t="s">
        <v>254</v>
      </c>
      <c r="B1221" s="110" t="s">
        <v>31</v>
      </c>
      <c r="C1221" s="104" t="s">
        <v>4072</v>
      </c>
      <c r="D1221" s="109">
        <v>0.1009</v>
      </c>
      <c r="E1221" s="32">
        <f>IF(Recherche!$E$3='Base poids'!A1221,1,0)</f>
        <v>0</v>
      </c>
      <c r="F1221" s="32">
        <f>IF(E1221=0,0,SUM($E$2:E1221))</f>
        <v>0</v>
      </c>
    </row>
    <row r="1222" spans="1:6" hidden="1" x14ac:dyDescent="0.25">
      <c r="A1222" s="118" t="s">
        <v>254</v>
      </c>
      <c r="B1222" s="110" t="s">
        <v>29</v>
      </c>
      <c r="C1222" s="104" t="s">
        <v>5688</v>
      </c>
      <c r="D1222" s="109">
        <v>8.9899999999999994E-2</v>
      </c>
      <c r="E1222" s="32">
        <f>IF(Recherche!$E$3='Base poids'!A1222,1,0)</f>
        <v>0</v>
      </c>
      <c r="F1222" s="32">
        <f>IF(E1222=0,0,SUM($E$2:E1222))</f>
        <v>0</v>
      </c>
    </row>
    <row r="1223" spans="1:6" hidden="1" x14ac:dyDescent="0.25">
      <c r="A1223" s="118" t="s">
        <v>254</v>
      </c>
      <c r="B1223" s="110" t="s">
        <v>43</v>
      </c>
      <c r="C1223" s="104" t="s">
        <v>774</v>
      </c>
      <c r="D1223" s="109">
        <v>8.3599999999999994E-2</v>
      </c>
      <c r="E1223" s="32">
        <f>IF(Recherche!$E$3='Base poids'!A1223,1,0)</f>
        <v>0</v>
      </c>
      <c r="F1223" s="32">
        <f>IF(E1223=0,0,SUM($E$2:E1223))</f>
        <v>0</v>
      </c>
    </row>
    <row r="1224" spans="1:6" hidden="1" x14ac:dyDescent="0.25">
      <c r="A1224" s="118" t="s">
        <v>619</v>
      </c>
      <c r="B1224" s="110" t="s">
        <v>43</v>
      </c>
      <c r="C1224" s="104" t="s">
        <v>784</v>
      </c>
      <c r="D1224" s="109">
        <v>0.43180000000000002</v>
      </c>
      <c r="E1224" s="32">
        <f>IF(Recherche!$E$3='Base poids'!A1224,1,0)</f>
        <v>0</v>
      </c>
      <c r="F1224" s="32">
        <f>IF(E1224=0,0,SUM($E$2:E1224))</f>
        <v>0</v>
      </c>
    </row>
    <row r="1225" spans="1:6" hidden="1" x14ac:dyDescent="0.25">
      <c r="A1225" s="118" t="s">
        <v>619</v>
      </c>
      <c r="B1225" s="110" t="s">
        <v>17</v>
      </c>
      <c r="C1225" s="104" t="s">
        <v>3350</v>
      </c>
      <c r="D1225" s="109">
        <v>0.19320000000000001</v>
      </c>
      <c r="E1225" s="32">
        <f>IF(Recherche!$E$3='Base poids'!A1225,1,0)</f>
        <v>0</v>
      </c>
      <c r="F1225" s="32">
        <f>IF(E1225=0,0,SUM($E$2:E1225))</f>
        <v>0</v>
      </c>
    </row>
    <row r="1226" spans="1:6" hidden="1" x14ac:dyDescent="0.25">
      <c r="A1226" s="118" t="s">
        <v>619</v>
      </c>
      <c r="B1226" s="110" t="s">
        <v>31</v>
      </c>
      <c r="C1226" s="104" t="s">
        <v>4077</v>
      </c>
      <c r="D1226" s="109">
        <v>0.13639999999999999</v>
      </c>
      <c r="E1226" s="32">
        <f>IF(Recherche!$E$3='Base poids'!A1226,1,0)</f>
        <v>0</v>
      </c>
      <c r="F1226" s="32">
        <f>IF(E1226=0,0,SUM($E$2:E1226))</f>
        <v>0</v>
      </c>
    </row>
    <row r="1227" spans="1:6" hidden="1" x14ac:dyDescent="0.25">
      <c r="A1227" s="118" t="s">
        <v>619</v>
      </c>
      <c r="B1227" s="110" t="s">
        <v>39</v>
      </c>
      <c r="C1227" s="112" t="s">
        <v>800</v>
      </c>
      <c r="D1227" s="109">
        <v>0.13639999999999999</v>
      </c>
      <c r="E1227" s="32">
        <f>IF(Recherche!$E$3='Base poids'!A1227,1,0)</f>
        <v>0</v>
      </c>
      <c r="F1227" s="32">
        <f>IF(E1227=0,0,SUM($E$2:E1227))</f>
        <v>0</v>
      </c>
    </row>
    <row r="1228" spans="1:6" hidden="1" x14ac:dyDescent="0.25">
      <c r="A1228" s="118" t="s">
        <v>619</v>
      </c>
      <c r="B1228" s="104" t="s">
        <v>37</v>
      </c>
      <c r="C1228" s="112" t="s">
        <v>724</v>
      </c>
      <c r="D1228" s="109">
        <v>0.1023</v>
      </c>
      <c r="E1228" s="32">
        <f>IF(Recherche!$E$3='Base poids'!A1228,1,0)</f>
        <v>0</v>
      </c>
      <c r="F1228" s="32">
        <f>IF(E1228=0,0,SUM($E$2:E1228))</f>
        <v>0</v>
      </c>
    </row>
    <row r="1229" spans="1:6" hidden="1" x14ac:dyDescent="0.25">
      <c r="A1229" s="118" t="s">
        <v>621</v>
      </c>
      <c r="B1229" s="110" t="s">
        <v>43</v>
      </c>
      <c r="C1229" s="104" t="s">
        <v>778</v>
      </c>
      <c r="D1229" s="109">
        <v>0.56730000000000003</v>
      </c>
      <c r="E1229" s="32">
        <f>IF(Recherche!$E$3='Base poids'!A1229,1,0)</f>
        <v>0</v>
      </c>
      <c r="F1229" s="32">
        <f>IF(E1229=0,0,SUM($E$2:E1229))</f>
        <v>0</v>
      </c>
    </row>
    <row r="1230" spans="1:6" hidden="1" x14ac:dyDescent="0.25">
      <c r="A1230" s="118" t="s">
        <v>621</v>
      </c>
      <c r="B1230" s="110" t="s">
        <v>31</v>
      </c>
      <c r="C1230" s="104" t="s">
        <v>4645</v>
      </c>
      <c r="D1230" s="109">
        <v>0.3216</v>
      </c>
      <c r="E1230" s="32">
        <f>IF(Recherche!$E$3='Base poids'!A1230,1,0)</f>
        <v>0</v>
      </c>
      <c r="F1230" s="32">
        <f>IF(E1230=0,0,SUM($E$2:E1230))</f>
        <v>0</v>
      </c>
    </row>
    <row r="1231" spans="1:6" hidden="1" x14ac:dyDescent="0.25">
      <c r="A1231" s="118" t="s">
        <v>621</v>
      </c>
      <c r="B1231" s="110" t="s">
        <v>29</v>
      </c>
      <c r="C1231" s="104" t="s">
        <v>5796</v>
      </c>
      <c r="D1231" s="109">
        <v>0.1111</v>
      </c>
      <c r="E1231" s="32">
        <f>IF(Recherche!$E$3='Base poids'!A1231,1,0)</f>
        <v>0</v>
      </c>
      <c r="F1231" s="32">
        <f>IF(E1231=0,0,SUM($E$2:E1231))</f>
        <v>0</v>
      </c>
    </row>
    <row r="1232" spans="1:6" hidden="1" x14ac:dyDescent="0.25">
      <c r="A1232" s="118" t="s">
        <v>373</v>
      </c>
      <c r="B1232" s="110" t="s">
        <v>43</v>
      </c>
      <c r="C1232" s="104" t="s">
        <v>781</v>
      </c>
      <c r="D1232" s="109">
        <v>0.61739999999999995</v>
      </c>
      <c r="E1232" s="32">
        <f>IF(Recherche!$E$3='Base poids'!A1232,1,0)</f>
        <v>0</v>
      </c>
      <c r="F1232" s="32">
        <f>IF(E1232=0,0,SUM($E$2:E1232))</f>
        <v>0</v>
      </c>
    </row>
    <row r="1233" spans="1:6" hidden="1" x14ac:dyDescent="0.25">
      <c r="A1233" s="118" t="s">
        <v>373</v>
      </c>
      <c r="B1233" s="110" t="s">
        <v>31</v>
      </c>
      <c r="C1233" s="104" t="s">
        <v>3346</v>
      </c>
      <c r="D1233" s="109">
        <v>0.31080000000000002</v>
      </c>
      <c r="E1233" s="32">
        <f>IF(Recherche!$E$3='Base poids'!A1233,1,0)</f>
        <v>0</v>
      </c>
      <c r="F1233" s="32">
        <f>IF(E1233=0,0,SUM($E$2:E1233))</f>
        <v>0</v>
      </c>
    </row>
    <row r="1234" spans="1:6" hidden="1" x14ac:dyDescent="0.25">
      <c r="A1234" s="118" t="s">
        <v>373</v>
      </c>
      <c r="B1234" s="110" t="s">
        <v>29</v>
      </c>
      <c r="C1234" s="104" t="s">
        <v>5810</v>
      </c>
      <c r="D1234" s="109">
        <v>7.1800000000000003E-2</v>
      </c>
      <c r="E1234" s="32">
        <f>IF(Recherche!$E$3='Base poids'!A1234,1,0)</f>
        <v>0</v>
      </c>
      <c r="F1234" s="32">
        <f>IF(E1234=0,0,SUM($E$2:E1234))</f>
        <v>0</v>
      </c>
    </row>
    <row r="1235" spans="1:6" hidden="1" x14ac:dyDescent="0.25">
      <c r="A1235" s="118" t="s">
        <v>4661</v>
      </c>
      <c r="B1235" s="110" t="s">
        <v>31</v>
      </c>
      <c r="C1235" s="104" t="s">
        <v>4262</v>
      </c>
      <c r="D1235" s="109">
        <v>0.53849999999999998</v>
      </c>
      <c r="E1235" s="32">
        <f>IF(Recherche!$E$3='Base poids'!A1235,1,0)</f>
        <v>0</v>
      </c>
      <c r="F1235" s="32">
        <f>IF(E1235=0,0,SUM($E$2:E1235))</f>
        <v>0</v>
      </c>
    </row>
    <row r="1236" spans="1:6" hidden="1" x14ac:dyDescent="0.25">
      <c r="A1236" s="118" t="s">
        <v>4661</v>
      </c>
      <c r="B1236" s="104" t="s">
        <v>4601</v>
      </c>
      <c r="C1236" s="104" t="s">
        <v>4601</v>
      </c>
      <c r="D1236" s="111">
        <v>0.46150000000000002</v>
      </c>
      <c r="E1236" s="32">
        <f>IF(Recherche!$E$3='Base poids'!A1236,1,0)</f>
        <v>0</v>
      </c>
      <c r="F1236" s="32">
        <f>IF(E1236=0,0,SUM($E$2:E1236))</f>
        <v>0</v>
      </c>
    </row>
    <row r="1237" spans="1:6" hidden="1" x14ac:dyDescent="0.25">
      <c r="A1237" s="118" t="s">
        <v>606</v>
      </c>
      <c r="B1237" s="104" t="s">
        <v>37</v>
      </c>
      <c r="C1237" s="104" t="s">
        <v>726</v>
      </c>
      <c r="D1237" s="109">
        <v>0.37780000000000002</v>
      </c>
      <c r="E1237" s="32">
        <f>IF(Recherche!$E$3='Base poids'!A1237,1,0)</f>
        <v>0</v>
      </c>
      <c r="F1237" s="32">
        <f>IF(E1237=0,0,SUM($E$2:E1237))</f>
        <v>0</v>
      </c>
    </row>
    <row r="1238" spans="1:6" hidden="1" x14ac:dyDescent="0.25">
      <c r="A1238" s="118" t="s">
        <v>606</v>
      </c>
      <c r="B1238" s="110" t="s">
        <v>29</v>
      </c>
      <c r="C1238" s="104" t="s">
        <v>5745</v>
      </c>
      <c r="D1238" s="109">
        <v>0.1895</v>
      </c>
      <c r="E1238" s="32">
        <f>IF(Recherche!$E$3='Base poids'!A1238,1,0)</f>
        <v>0</v>
      </c>
      <c r="F1238" s="32">
        <f>IF(E1238=0,0,SUM($E$2:E1238))</f>
        <v>0</v>
      </c>
    </row>
    <row r="1239" spans="1:6" hidden="1" x14ac:dyDescent="0.25">
      <c r="A1239" s="118" t="s">
        <v>606</v>
      </c>
      <c r="B1239" s="110" t="s">
        <v>31</v>
      </c>
      <c r="C1239" s="104" t="s">
        <v>4074</v>
      </c>
      <c r="D1239" s="109">
        <v>0.17660000000000001</v>
      </c>
      <c r="E1239" s="32">
        <f>IF(Recherche!$E$3='Base poids'!A1239,1,0)</f>
        <v>0</v>
      </c>
      <c r="F1239" s="32">
        <f>IF(E1239=0,0,SUM($E$2:E1239))</f>
        <v>0</v>
      </c>
    </row>
    <row r="1240" spans="1:6" hidden="1" x14ac:dyDescent="0.25">
      <c r="A1240" s="118" t="s">
        <v>606</v>
      </c>
      <c r="B1240" s="110" t="s">
        <v>39</v>
      </c>
      <c r="C1240" s="104" t="s">
        <v>777</v>
      </c>
      <c r="D1240" s="109">
        <v>0.1321</v>
      </c>
      <c r="E1240" s="32">
        <f>IF(Recherche!$E$3='Base poids'!A1240,1,0)</f>
        <v>0</v>
      </c>
      <c r="F1240" s="32">
        <f>IF(E1240=0,0,SUM($E$2:E1240))</f>
        <v>0</v>
      </c>
    </row>
    <row r="1241" spans="1:6" hidden="1" x14ac:dyDescent="0.25">
      <c r="A1241" s="118" t="s">
        <v>606</v>
      </c>
      <c r="B1241" s="110" t="s">
        <v>43</v>
      </c>
      <c r="C1241" s="104" t="s">
        <v>776</v>
      </c>
      <c r="D1241" s="109">
        <v>0.1241</v>
      </c>
      <c r="E1241" s="32">
        <f>IF(Recherche!$E$3='Base poids'!A1241,1,0)</f>
        <v>0</v>
      </c>
      <c r="F1241" s="32">
        <f>IF(E1241=0,0,SUM($E$2:E1241))</f>
        <v>0</v>
      </c>
    </row>
    <row r="1242" spans="1:6" hidden="1" x14ac:dyDescent="0.25">
      <c r="A1242" s="118" t="s">
        <v>374</v>
      </c>
      <c r="B1242" s="110" t="s">
        <v>29</v>
      </c>
      <c r="C1242" s="122" t="s">
        <v>5714</v>
      </c>
      <c r="D1242" s="109">
        <v>0.32569999999999999</v>
      </c>
      <c r="E1242" s="32">
        <f>IF(Recherche!$E$3='Base poids'!A1242,1,0)</f>
        <v>0</v>
      </c>
      <c r="F1242" s="32">
        <f>IF(E1242=0,0,SUM($E$2:E1242))</f>
        <v>0</v>
      </c>
    </row>
    <row r="1243" spans="1:6" hidden="1" x14ac:dyDescent="0.25">
      <c r="A1243" s="118" t="s">
        <v>374</v>
      </c>
      <c r="B1243" s="104" t="s">
        <v>37</v>
      </c>
      <c r="C1243" s="104" t="s">
        <v>731</v>
      </c>
      <c r="D1243" s="109">
        <v>0.26619999999999999</v>
      </c>
      <c r="E1243" s="32">
        <f>IF(Recherche!$E$3='Base poids'!A1243,1,0)</f>
        <v>0</v>
      </c>
      <c r="F1243" s="32">
        <f>IF(E1243=0,0,SUM($E$2:E1243))</f>
        <v>0</v>
      </c>
    </row>
    <row r="1244" spans="1:6" hidden="1" x14ac:dyDescent="0.25">
      <c r="A1244" s="118" t="s">
        <v>374</v>
      </c>
      <c r="B1244" s="110" t="s">
        <v>17</v>
      </c>
      <c r="C1244" s="104" t="s">
        <v>3350</v>
      </c>
      <c r="D1244" s="109">
        <v>0.17530000000000001</v>
      </c>
      <c r="E1244" s="32">
        <f>IF(Recherche!$E$3='Base poids'!A1244,1,0)</f>
        <v>0</v>
      </c>
      <c r="F1244" s="32">
        <f>IF(E1244=0,0,SUM($E$2:E1244))</f>
        <v>0</v>
      </c>
    </row>
    <row r="1245" spans="1:6" hidden="1" x14ac:dyDescent="0.25">
      <c r="A1245" s="118" t="s">
        <v>374</v>
      </c>
      <c r="B1245" s="110" t="s">
        <v>39</v>
      </c>
      <c r="C1245" s="104" t="s">
        <v>787</v>
      </c>
      <c r="D1245" s="109">
        <v>0.1449</v>
      </c>
      <c r="E1245" s="32">
        <f>IF(Recherche!$E$3='Base poids'!A1245,1,0)</f>
        <v>0</v>
      </c>
      <c r="F1245" s="32">
        <f>IF(E1245=0,0,SUM($E$2:E1245))</f>
        <v>0</v>
      </c>
    </row>
    <row r="1246" spans="1:6" hidden="1" x14ac:dyDescent="0.25">
      <c r="A1246" s="118" t="s">
        <v>374</v>
      </c>
      <c r="B1246" s="110" t="s">
        <v>31</v>
      </c>
      <c r="C1246" s="104" t="s">
        <v>4080</v>
      </c>
      <c r="D1246" s="109">
        <v>8.7800000000000003E-2</v>
      </c>
      <c r="E1246" s="32">
        <f>IF(Recherche!$E$3='Base poids'!A1246,1,0)</f>
        <v>0</v>
      </c>
      <c r="F1246" s="32">
        <f>IF(E1246=0,0,SUM($E$2:E1246))</f>
        <v>0</v>
      </c>
    </row>
    <row r="1247" spans="1:6" hidden="1" x14ac:dyDescent="0.25">
      <c r="A1247" s="118" t="s">
        <v>59</v>
      </c>
      <c r="B1247" s="110" t="s">
        <v>29</v>
      </c>
      <c r="C1247" s="122" t="s">
        <v>5796</v>
      </c>
      <c r="D1247" s="109">
        <v>0.2666</v>
      </c>
      <c r="E1247" s="32">
        <f>IF(Recherche!$E$3='Base poids'!A1247,1,0)</f>
        <v>0</v>
      </c>
      <c r="F1247" s="32">
        <f>IF(E1247=0,0,SUM($E$2:E1247))</f>
        <v>0</v>
      </c>
    </row>
    <row r="1248" spans="1:6" hidden="1" x14ac:dyDescent="0.25">
      <c r="A1248" s="118" t="s">
        <v>59</v>
      </c>
      <c r="B1248" s="110" t="s">
        <v>43</v>
      </c>
      <c r="C1248" s="104" t="s">
        <v>778</v>
      </c>
      <c r="D1248" s="109">
        <v>0.26129999999999998</v>
      </c>
      <c r="E1248" s="32">
        <f>IF(Recherche!$E$3='Base poids'!A1248,1,0)</f>
        <v>0</v>
      </c>
      <c r="F1248" s="32">
        <f>IF(E1248=0,0,SUM($E$2:E1248))</f>
        <v>0</v>
      </c>
    </row>
    <row r="1249" spans="1:6" hidden="1" x14ac:dyDescent="0.25">
      <c r="A1249" s="118" t="s">
        <v>59</v>
      </c>
      <c r="B1249" s="104" t="s">
        <v>37</v>
      </c>
      <c r="C1249" s="104" t="s">
        <v>727</v>
      </c>
      <c r="D1249" s="109">
        <v>0.25430000000000003</v>
      </c>
      <c r="E1249" s="32">
        <f>IF(Recherche!$E$3='Base poids'!A1249,1,0)</f>
        <v>0</v>
      </c>
      <c r="F1249" s="32">
        <f>IF(E1249=0,0,SUM($E$2:E1249))</f>
        <v>0</v>
      </c>
    </row>
    <row r="1250" spans="1:6" hidden="1" x14ac:dyDescent="0.25">
      <c r="A1250" s="118" t="s">
        <v>59</v>
      </c>
      <c r="B1250" s="110" t="s">
        <v>39</v>
      </c>
      <c r="C1250" s="104" t="s">
        <v>779</v>
      </c>
      <c r="D1250" s="109">
        <v>0.21779999999999999</v>
      </c>
      <c r="E1250" s="32">
        <f>IF(Recherche!$E$3='Base poids'!A1250,1,0)</f>
        <v>0</v>
      </c>
      <c r="F1250" s="32">
        <f>IF(E1250=0,0,SUM($E$2:E1250))</f>
        <v>0</v>
      </c>
    </row>
    <row r="1251" spans="1:6" hidden="1" x14ac:dyDescent="0.25">
      <c r="A1251" s="118" t="s">
        <v>255</v>
      </c>
      <c r="B1251" s="104" t="s">
        <v>37</v>
      </c>
      <c r="C1251" s="104" t="s">
        <v>727</v>
      </c>
      <c r="D1251" s="109">
        <v>0.4199</v>
      </c>
      <c r="E1251" s="32">
        <f>IF(Recherche!$E$3='Base poids'!A1251,1,0)</f>
        <v>0</v>
      </c>
      <c r="F1251" s="32">
        <f>IF(E1251=0,0,SUM($E$2:E1251))</f>
        <v>0</v>
      </c>
    </row>
    <row r="1252" spans="1:6" hidden="1" x14ac:dyDescent="0.25">
      <c r="A1252" s="118" t="s">
        <v>255</v>
      </c>
      <c r="B1252" s="110" t="s">
        <v>31</v>
      </c>
      <c r="C1252" s="104" t="s">
        <v>4075</v>
      </c>
      <c r="D1252" s="109">
        <v>0.20519999999999999</v>
      </c>
      <c r="E1252" s="32">
        <f>IF(Recherche!$E$3='Base poids'!A1252,1,0)</f>
        <v>0</v>
      </c>
      <c r="F1252" s="32">
        <f>IF(E1252=0,0,SUM($E$2:E1252))</f>
        <v>0</v>
      </c>
    </row>
    <row r="1253" spans="1:6" hidden="1" x14ac:dyDescent="0.25">
      <c r="A1253" s="118" t="s">
        <v>255</v>
      </c>
      <c r="B1253" s="110" t="s">
        <v>39</v>
      </c>
      <c r="C1253" s="104" t="s">
        <v>775</v>
      </c>
      <c r="D1253" s="109">
        <v>0.1333</v>
      </c>
      <c r="E1253" s="32">
        <f>IF(Recherche!$E$3='Base poids'!A1253,1,0)</f>
        <v>0</v>
      </c>
      <c r="F1253" s="32">
        <f>IF(E1253=0,0,SUM($E$2:E1253))</f>
        <v>0</v>
      </c>
    </row>
    <row r="1254" spans="1:6" hidden="1" x14ac:dyDescent="0.25">
      <c r="A1254" s="118" t="s">
        <v>255</v>
      </c>
      <c r="B1254" s="110" t="s">
        <v>43</v>
      </c>
      <c r="C1254" s="104" t="s">
        <v>778</v>
      </c>
      <c r="D1254" s="109">
        <v>0.1328</v>
      </c>
      <c r="E1254" s="32">
        <f>IF(Recherche!$E$3='Base poids'!A1254,1,0)</f>
        <v>0</v>
      </c>
      <c r="F1254" s="32">
        <f>IF(E1254=0,0,SUM($E$2:E1254))</f>
        <v>0</v>
      </c>
    </row>
    <row r="1255" spans="1:6" hidden="1" x14ac:dyDescent="0.25">
      <c r="A1255" s="118" t="s">
        <v>255</v>
      </c>
      <c r="B1255" s="110" t="s">
        <v>29</v>
      </c>
      <c r="C1255" s="122" t="s">
        <v>5796</v>
      </c>
      <c r="D1255" s="109">
        <v>0.1089</v>
      </c>
      <c r="E1255" s="32">
        <f>IF(Recherche!$E$3='Base poids'!A1255,1,0)</f>
        <v>0</v>
      </c>
      <c r="F1255" s="32">
        <f>IF(E1255=0,0,SUM($E$2:E1255))</f>
        <v>0</v>
      </c>
    </row>
    <row r="1256" spans="1:6" hidden="1" x14ac:dyDescent="0.25">
      <c r="A1256" s="118" t="s">
        <v>615</v>
      </c>
      <c r="B1256" s="110" t="s">
        <v>31</v>
      </c>
      <c r="C1256" s="104" t="s">
        <v>4088</v>
      </c>
      <c r="D1256" s="109">
        <v>0.378</v>
      </c>
      <c r="E1256" s="32">
        <f>IF(Recherche!$E$3='Base poids'!A1256,1,0)</f>
        <v>0</v>
      </c>
      <c r="F1256" s="32">
        <f>IF(E1256=0,0,SUM($E$2:E1256))</f>
        <v>0</v>
      </c>
    </row>
    <row r="1257" spans="1:6" hidden="1" x14ac:dyDescent="0.25">
      <c r="A1257" s="118" t="s">
        <v>615</v>
      </c>
      <c r="B1257" s="110" t="s">
        <v>17</v>
      </c>
      <c r="C1257" s="104" t="s">
        <v>3350</v>
      </c>
      <c r="D1257" s="109">
        <v>0.26740000000000003</v>
      </c>
      <c r="E1257" s="32">
        <f>IF(Recherche!$E$3='Base poids'!A1257,1,0)</f>
        <v>0</v>
      </c>
      <c r="F1257" s="32">
        <f>IF(E1257=0,0,SUM($E$2:E1257))</f>
        <v>0</v>
      </c>
    </row>
    <row r="1258" spans="1:6" hidden="1" x14ac:dyDescent="0.25">
      <c r="A1258" s="118" t="s">
        <v>615</v>
      </c>
      <c r="B1258" s="110" t="s">
        <v>25</v>
      </c>
      <c r="C1258" s="104" t="s">
        <v>789</v>
      </c>
      <c r="D1258" s="109">
        <v>0.19239999999999999</v>
      </c>
      <c r="E1258" s="32">
        <f>IF(Recherche!$E$3='Base poids'!A1258,1,0)</f>
        <v>0</v>
      </c>
      <c r="F1258" s="32">
        <f>IF(E1258=0,0,SUM($E$2:E1258))</f>
        <v>0</v>
      </c>
    </row>
    <row r="1259" spans="1:6" hidden="1" x14ac:dyDescent="0.25">
      <c r="A1259" s="118" t="s">
        <v>615</v>
      </c>
      <c r="B1259" s="104" t="s">
        <v>37</v>
      </c>
      <c r="C1259" s="104" t="s">
        <v>723</v>
      </c>
      <c r="D1259" s="109">
        <v>0.16220000000000001</v>
      </c>
      <c r="E1259" s="32">
        <f>IF(Recherche!$E$3='Base poids'!A1259,1,0)</f>
        <v>0</v>
      </c>
      <c r="F1259" s="32">
        <f>IF(E1259=0,0,SUM($E$2:E1259))</f>
        <v>0</v>
      </c>
    </row>
    <row r="1260" spans="1:6" hidden="1" x14ac:dyDescent="0.25">
      <c r="A1260" s="117" t="s">
        <v>406</v>
      </c>
      <c r="B1260" s="42" t="s">
        <v>37</v>
      </c>
      <c r="C1260" s="42" t="s">
        <v>734</v>
      </c>
      <c r="D1260" s="33">
        <v>0.44030000000000002</v>
      </c>
      <c r="E1260" s="32">
        <f>IF(Recherche!$E$3='Base poids'!A1260,1,0)</f>
        <v>0</v>
      </c>
      <c r="F1260" s="32">
        <f>IF(E1260=0,0,SUM($E$2:E1260))</f>
        <v>0</v>
      </c>
    </row>
    <row r="1261" spans="1:6" hidden="1" x14ac:dyDescent="0.25">
      <c r="A1261" s="117" t="s">
        <v>406</v>
      </c>
      <c r="B1261" s="41" t="s">
        <v>39</v>
      </c>
      <c r="C1261" s="40" t="s">
        <v>795</v>
      </c>
      <c r="D1261" s="33">
        <v>0.34250000000000003</v>
      </c>
      <c r="E1261" s="32">
        <f>IF(Recherche!$E$3='Base poids'!A1261,1,0)</f>
        <v>0</v>
      </c>
      <c r="F1261" s="32">
        <f>IF(E1261=0,0,SUM($E$2:E1261))</f>
        <v>0</v>
      </c>
    </row>
    <row r="1262" spans="1:6" hidden="1" x14ac:dyDescent="0.25">
      <c r="A1262" s="117" t="s">
        <v>406</v>
      </c>
      <c r="B1262" s="41" t="s">
        <v>14</v>
      </c>
      <c r="C1262" s="41" t="s">
        <v>14</v>
      </c>
      <c r="D1262" s="33">
        <v>0.2172</v>
      </c>
      <c r="E1262" s="32">
        <f>IF(Recherche!$E$3='Base poids'!A1262,1,0)</f>
        <v>0</v>
      </c>
      <c r="F1262" s="32">
        <f>IF(E1262=0,0,SUM($E$2:E1262))</f>
        <v>0</v>
      </c>
    </row>
    <row r="1263" spans="1:6" hidden="1" x14ac:dyDescent="0.25">
      <c r="A1263" s="117" t="s">
        <v>406</v>
      </c>
      <c r="B1263" s="41" t="s">
        <v>31</v>
      </c>
      <c r="C1263" s="41" t="s">
        <v>4084</v>
      </c>
      <c r="D1263" s="33">
        <v>0.01</v>
      </c>
      <c r="E1263" s="32">
        <f>IF(Recherche!$E$3='Base poids'!A1263,1,0)</f>
        <v>0</v>
      </c>
      <c r="F1263" s="32">
        <f>IF(E1263=0,0,SUM($E$2:E1263))</f>
        <v>0</v>
      </c>
    </row>
    <row r="1264" spans="1:6" hidden="1" x14ac:dyDescent="0.25">
      <c r="A1264" s="117" t="s">
        <v>406</v>
      </c>
      <c r="B1264" s="41" t="s">
        <v>43</v>
      </c>
      <c r="C1264" s="41" t="s">
        <v>983</v>
      </c>
      <c r="D1264" s="33">
        <v>0.01</v>
      </c>
      <c r="E1264" s="32">
        <f>IF(Recherche!$E$3='Base poids'!A1264,1,0)</f>
        <v>0</v>
      </c>
      <c r="F1264" s="32">
        <f>IF(E1264=0,0,SUM($E$2:E1264))</f>
        <v>0</v>
      </c>
    </row>
    <row r="1265" spans="1:6" hidden="1" x14ac:dyDescent="0.25">
      <c r="A1265" s="117" t="s">
        <v>406</v>
      </c>
      <c r="B1265" s="110" t="s">
        <v>25</v>
      </c>
      <c r="C1265" s="41" t="s">
        <v>4599</v>
      </c>
      <c r="D1265" s="33">
        <v>0.01</v>
      </c>
      <c r="E1265" s="32">
        <f>IF(Recherche!$E$3='Base poids'!A1265,1,0)</f>
        <v>0</v>
      </c>
      <c r="F1265" s="32">
        <f>IF(E1265=0,0,SUM($E$2:E1265))</f>
        <v>0</v>
      </c>
    </row>
    <row r="1266" spans="1:6" hidden="1" x14ac:dyDescent="0.25">
      <c r="A1266" s="117" t="s">
        <v>406</v>
      </c>
      <c r="B1266" s="156" t="s">
        <v>29</v>
      </c>
      <c r="C1266" s="157" t="s">
        <v>5785</v>
      </c>
      <c r="D1266" s="33">
        <v>0.01</v>
      </c>
      <c r="E1266" s="32">
        <f>IF(Recherche!$E$3='Base poids'!A1266,1,0)</f>
        <v>0</v>
      </c>
      <c r="F1266" s="32">
        <f>IF(E1266=0,0,SUM($E$2:E1266))</f>
        <v>0</v>
      </c>
    </row>
    <row r="1267" spans="1:6" hidden="1" x14ac:dyDescent="0.25">
      <c r="A1267" s="118" t="s">
        <v>4662</v>
      </c>
      <c r="B1267" s="110" t="s">
        <v>29</v>
      </c>
      <c r="C1267" s="122" t="s">
        <v>5779</v>
      </c>
      <c r="D1267" s="109">
        <v>0.53100000000000003</v>
      </c>
      <c r="E1267" s="32">
        <f>IF(Recherche!$E$3='Base poids'!A1267,1,0)</f>
        <v>0</v>
      </c>
      <c r="F1267" s="32">
        <f>IF(E1267=0,0,SUM($E$2:E1267))</f>
        <v>0</v>
      </c>
    </row>
    <row r="1268" spans="1:6" hidden="1" x14ac:dyDescent="0.25">
      <c r="A1268" s="118" t="s">
        <v>4662</v>
      </c>
      <c r="B1268" s="104" t="s">
        <v>37</v>
      </c>
      <c r="C1268" s="112" t="s">
        <v>728</v>
      </c>
      <c r="D1268" s="109">
        <v>0.28620000000000001</v>
      </c>
      <c r="E1268" s="32">
        <f>IF(Recherche!$E$3='Base poids'!A1268,1,0)</f>
        <v>0</v>
      </c>
      <c r="F1268" s="32">
        <f>IF(E1268=0,0,SUM($E$2:E1268))</f>
        <v>0</v>
      </c>
    </row>
    <row r="1269" spans="1:6" hidden="1" x14ac:dyDescent="0.25">
      <c r="A1269" s="118" t="s">
        <v>4662</v>
      </c>
      <c r="B1269" s="110" t="s">
        <v>39</v>
      </c>
      <c r="C1269" s="112" t="s">
        <v>775</v>
      </c>
      <c r="D1269" s="109">
        <v>9.3100000000000002E-2</v>
      </c>
      <c r="E1269" s="32">
        <f>IF(Recherche!$E$3='Base poids'!A1269,1,0)</f>
        <v>0</v>
      </c>
      <c r="F1269" s="32">
        <f>IF(E1269=0,0,SUM($E$2:E1269))</f>
        <v>0</v>
      </c>
    </row>
    <row r="1270" spans="1:6" hidden="1" x14ac:dyDescent="0.25">
      <c r="A1270" s="118" t="s">
        <v>4662</v>
      </c>
      <c r="B1270" s="110" t="s">
        <v>31</v>
      </c>
      <c r="C1270" s="112" t="s">
        <v>4072</v>
      </c>
      <c r="D1270" s="109">
        <v>8.9700000000000002E-2</v>
      </c>
      <c r="E1270" s="32">
        <f>IF(Recherche!$E$3='Base poids'!A1270,1,0)</f>
        <v>0</v>
      </c>
      <c r="F1270" s="32">
        <f>IF(E1270=0,0,SUM($E$2:E1270))</f>
        <v>0</v>
      </c>
    </row>
    <row r="1271" spans="1:6" hidden="1" x14ac:dyDescent="0.25">
      <c r="A1271" s="118" t="s">
        <v>421</v>
      </c>
      <c r="B1271" s="104" t="s">
        <v>37</v>
      </c>
      <c r="C1271" s="104" t="s">
        <v>727</v>
      </c>
      <c r="D1271" s="109">
        <v>0.4083</v>
      </c>
      <c r="E1271" s="32">
        <f>IF(Recherche!$E$3='Base poids'!A1271,1,0)</f>
        <v>0</v>
      </c>
      <c r="F1271" s="32">
        <f>IF(E1271=0,0,SUM($E$2:E1271))</f>
        <v>0</v>
      </c>
    </row>
    <row r="1272" spans="1:6" hidden="1" x14ac:dyDescent="0.25">
      <c r="A1272" s="118" t="s">
        <v>421</v>
      </c>
      <c r="B1272" s="110" t="s">
        <v>31</v>
      </c>
      <c r="C1272" s="104" t="s">
        <v>4083</v>
      </c>
      <c r="D1272" s="109">
        <v>0.3382</v>
      </c>
      <c r="E1272" s="32">
        <f>IF(Recherche!$E$3='Base poids'!A1272,1,0)</f>
        <v>0</v>
      </c>
      <c r="F1272" s="32">
        <f>IF(E1272=0,0,SUM($E$2:E1272))</f>
        <v>0</v>
      </c>
    </row>
    <row r="1273" spans="1:6" hidden="1" x14ac:dyDescent="0.25">
      <c r="A1273" s="118" t="s">
        <v>421</v>
      </c>
      <c r="B1273" s="110" t="s">
        <v>43</v>
      </c>
      <c r="C1273" s="104" t="s">
        <v>773</v>
      </c>
      <c r="D1273" s="109">
        <v>0.2535</v>
      </c>
      <c r="E1273" s="32">
        <f>IF(Recherche!$E$3='Base poids'!A1273,1,0)</f>
        <v>0</v>
      </c>
      <c r="F1273" s="32">
        <f>IF(E1273=0,0,SUM($E$2:E1273))</f>
        <v>0</v>
      </c>
    </row>
    <row r="1274" spans="1:6" hidden="1" x14ac:dyDescent="0.25">
      <c r="A1274" s="118" t="s">
        <v>422</v>
      </c>
      <c r="B1274" s="110" t="s">
        <v>31</v>
      </c>
      <c r="C1274" s="104" t="s">
        <v>4076</v>
      </c>
      <c r="D1274" s="109">
        <v>0.47239999999999999</v>
      </c>
      <c r="E1274" s="32">
        <f>IF(Recherche!$E$3='Base poids'!A1274,1,0)</f>
        <v>0</v>
      </c>
      <c r="F1274" s="32">
        <f>IF(E1274=0,0,SUM($E$2:E1274))</f>
        <v>0</v>
      </c>
    </row>
    <row r="1275" spans="1:6" hidden="1" x14ac:dyDescent="0.25">
      <c r="A1275" s="118" t="s">
        <v>422</v>
      </c>
      <c r="B1275" s="110" t="s">
        <v>25</v>
      </c>
      <c r="C1275" s="104" t="s">
        <v>791</v>
      </c>
      <c r="D1275" s="109">
        <v>0.185</v>
      </c>
      <c r="E1275" s="32">
        <f>IF(Recherche!$E$3='Base poids'!A1275,1,0)</f>
        <v>0</v>
      </c>
      <c r="F1275" s="32">
        <f>IF(E1275=0,0,SUM($E$2:E1275))</f>
        <v>0</v>
      </c>
    </row>
    <row r="1276" spans="1:6" hidden="1" x14ac:dyDescent="0.25">
      <c r="A1276" s="118" t="s">
        <v>422</v>
      </c>
      <c r="B1276" s="110" t="s">
        <v>43</v>
      </c>
      <c r="C1276" s="112" t="s">
        <v>783</v>
      </c>
      <c r="D1276" s="109">
        <v>0.126</v>
      </c>
      <c r="E1276" s="32">
        <f>IF(Recherche!$E$3='Base poids'!A1276,1,0)</f>
        <v>0</v>
      </c>
      <c r="F1276" s="32">
        <f>IF(E1276=0,0,SUM($E$2:E1276))</f>
        <v>0</v>
      </c>
    </row>
    <row r="1277" spans="1:6" hidden="1" x14ac:dyDescent="0.25">
      <c r="A1277" s="118" t="s">
        <v>422</v>
      </c>
      <c r="B1277" s="110" t="s">
        <v>29</v>
      </c>
      <c r="C1277" s="122" t="s">
        <v>5688</v>
      </c>
      <c r="D1277" s="109">
        <v>0.1142</v>
      </c>
      <c r="E1277" s="32">
        <f>IF(Recherche!$E$3='Base poids'!A1277,1,0)</f>
        <v>0</v>
      </c>
      <c r="F1277" s="32">
        <f>IF(E1277=0,0,SUM($E$2:E1277))</f>
        <v>0</v>
      </c>
    </row>
    <row r="1278" spans="1:6" hidden="1" x14ac:dyDescent="0.25">
      <c r="A1278" s="118" t="s">
        <v>422</v>
      </c>
      <c r="B1278" s="104" t="s">
        <v>37</v>
      </c>
      <c r="C1278" s="104" t="s">
        <v>728</v>
      </c>
      <c r="D1278" s="109">
        <v>0.1024</v>
      </c>
      <c r="E1278" s="32">
        <f>IF(Recherche!$E$3='Base poids'!A1278,1,0)</f>
        <v>0</v>
      </c>
      <c r="F1278" s="32">
        <f>IF(E1278=0,0,SUM($E$2:E1278))</f>
        <v>0</v>
      </c>
    </row>
    <row r="1279" spans="1:6" hidden="1" x14ac:dyDescent="0.25">
      <c r="A1279" s="118" t="s">
        <v>4663</v>
      </c>
      <c r="B1279" s="104" t="s">
        <v>37</v>
      </c>
      <c r="C1279" s="104" t="s">
        <v>727</v>
      </c>
      <c r="D1279" s="109">
        <v>0.4274</v>
      </c>
      <c r="E1279" s="32">
        <f>IF(Recherche!$E$3='Base poids'!A1279,1,0)</f>
        <v>0</v>
      </c>
      <c r="F1279" s="32">
        <f>IF(E1279=0,0,SUM($E$2:E1279))</f>
        <v>0</v>
      </c>
    </row>
    <row r="1280" spans="1:6" hidden="1" x14ac:dyDescent="0.25">
      <c r="A1280" s="118" t="s">
        <v>4663</v>
      </c>
      <c r="B1280" s="110" t="s">
        <v>31</v>
      </c>
      <c r="C1280" s="104" t="s">
        <v>4075</v>
      </c>
      <c r="D1280" s="109">
        <v>0.36370000000000002</v>
      </c>
      <c r="E1280" s="32">
        <f>IF(Recherche!$E$3='Base poids'!A1280,1,0)</f>
        <v>0</v>
      </c>
      <c r="F1280" s="32">
        <f>IF(E1280=0,0,SUM($E$2:E1280))</f>
        <v>0</v>
      </c>
    </row>
    <row r="1281" spans="1:6" hidden="1" x14ac:dyDescent="0.25">
      <c r="A1281" s="118" t="s">
        <v>4663</v>
      </c>
      <c r="B1281" s="110" t="s">
        <v>43</v>
      </c>
      <c r="C1281" s="104" t="s">
        <v>778</v>
      </c>
      <c r="D1281" s="109">
        <v>0.2089</v>
      </c>
      <c r="E1281" s="32">
        <f>IF(Recherche!$E$3='Base poids'!A1281,1,0)</f>
        <v>0</v>
      </c>
      <c r="F1281" s="32">
        <f>IF(E1281=0,0,SUM($E$2:E1281))</f>
        <v>0</v>
      </c>
    </row>
    <row r="1282" spans="1:6" hidden="1" x14ac:dyDescent="0.25">
      <c r="A1282" s="118" t="s">
        <v>407</v>
      </c>
      <c r="B1282" s="110" t="s">
        <v>29</v>
      </c>
      <c r="C1282" s="122" t="s">
        <v>5702</v>
      </c>
      <c r="D1282" s="109">
        <v>0.44219999999999998</v>
      </c>
      <c r="E1282" s="32">
        <f>IF(Recherche!$E$3='Base poids'!A1282,1,0)</f>
        <v>0</v>
      </c>
      <c r="F1282" s="32">
        <f>IF(E1282=0,0,SUM($E$2:E1282))</f>
        <v>0</v>
      </c>
    </row>
    <row r="1283" spans="1:6" hidden="1" x14ac:dyDescent="0.25">
      <c r="A1283" s="118" t="s">
        <v>407</v>
      </c>
      <c r="B1283" s="104" t="s">
        <v>37</v>
      </c>
      <c r="C1283" s="104" t="s">
        <v>723</v>
      </c>
      <c r="D1283" s="109">
        <v>0.3871</v>
      </c>
      <c r="E1283" s="32">
        <f>IF(Recherche!$E$3='Base poids'!A1283,1,0)</f>
        <v>0</v>
      </c>
      <c r="F1283" s="32">
        <f>IF(E1283=0,0,SUM($E$2:E1283))</f>
        <v>0</v>
      </c>
    </row>
    <row r="1284" spans="1:6" hidden="1" x14ac:dyDescent="0.25">
      <c r="A1284" s="118" t="s">
        <v>407</v>
      </c>
      <c r="B1284" s="110" t="s">
        <v>31</v>
      </c>
      <c r="C1284" s="104" t="s">
        <v>4089</v>
      </c>
      <c r="D1284" s="109">
        <v>0.17069999999999999</v>
      </c>
      <c r="E1284" s="32">
        <f>IF(Recherche!$E$3='Base poids'!A1284,1,0)</f>
        <v>0</v>
      </c>
      <c r="F1284" s="32">
        <f>IF(E1284=0,0,SUM($E$2:E1284))</f>
        <v>0</v>
      </c>
    </row>
    <row r="1285" spans="1:6" hidden="1" x14ac:dyDescent="0.25">
      <c r="A1285" s="118" t="s">
        <v>4664</v>
      </c>
      <c r="B1285" s="104" t="s">
        <v>37</v>
      </c>
      <c r="C1285" s="112" t="s">
        <v>725</v>
      </c>
      <c r="D1285" s="109">
        <v>0.57250000000000001</v>
      </c>
      <c r="E1285" s="32">
        <f>IF(Recherche!$E$3='Base poids'!A1285,1,0)</f>
        <v>0</v>
      </c>
      <c r="F1285" s="32">
        <f>IF(E1285=0,0,SUM($E$2:E1285))</f>
        <v>0</v>
      </c>
    </row>
    <row r="1286" spans="1:6" hidden="1" x14ac:dyDescent="0.25">
      <c r="A1286" s="118" t="s">
        <v>4664</v>
      </c>
      <c r="B1286" s="110" t="s">
        <v>29</v>
      </c>
      <c r="C1286" s="122" t="s">
        <v>5734</v>
      </c>
      <c r="D1286" s="109">
        <v>0.16819999999999999</v>
      </c>
      <c r="E1286" s="32">
        <f>IF(Recherche!$E$3='Base poids'!A1286,1,0)</f>
        <v>0</v>
      </c>
      <c r="F1286" s="32">
        <f>IF(E1286=0,0,SUM($E$2:E1286))</f>
        <v>0</v>
      </c>
    </row>
    <row r="1287" spans="1:6" hidden="1" x14ac:dyDescent="0.25">
      <c r="A1287" s="118" t="s">
        <v>4664</v>
      </c>
      <c r="B1287" s="110" t="s">
        <v>39</v>
      </c>
      <c r="C1287" s="112" t="s">
        <v>770</v>
      </c>
      <c r="D1287" s="109">
        <v>0.1661</v>
      </c>
      <c r="E1287" s="32">
        <f>IF(Recherche!$E$3='Base poids'!A1287,1,0)</f>
        <v>0</v>
      </c>
      <c r="F1287" s="32">
        <f>IF(E1287=0,0,SUM($E$2:E1287))</f>
        <v>0</v>
      </c>
    </row>
    <row r="1288" spans="1:6" hidden="1" x14ac:dyDescent="0.25">
      <c r="A1288" s="118" t="s">
        <v>4664</v>
      </c>
      <c r="B1288" s="110" t="s">
        <v>31</v>
      </c>
      <c r="C1288" s="112" t="s">
        <v>4076</v>
      </c>
      <c r="D1288" s="109">
        <v>9.3200000000000005E-2</v>
      </c>
      <c r="E1288" s="32">
        <f>IF(Recherche!$E$3='Base poids'!A1288,1,0)</f>
        <v>0</v>
      </c>
      <c r="F1288" s="32">
        <f>IF(E1288=0,0,SUM($E$2:E1288))</f>
        <v>0</v>
      </c>
    </row>
    <row r="1289" spans="1:6" hidden="1" x14ac:dyDescent="0.25">
      <c r="A1289" s="118" t="s">
        <v>4665</v>
      </c>
      <c r="B1289" s="110" t="s">
        <v>31</v>
      </c>
      <c r="C1289" s="112" t="s">
        <v>4087</v>
      </c>
      <c r="D1289" s="109">
        <v>0.43169999999999997</v>
      </c>
      <c r="E1289" s="32">
        <f>IF(Recherche!$E$3='Base poids'!A1289,1,0)</f>
        <v>0</v>
      </c>
      <c r="F1289" s="32">
        <f>IF(E1289=0,0,SUM($E$2:E1289))</f>
        <v>0</v>
      </c>
    </row>
    <row r="1290" spans="1:6" hidden="1" x14ac:dyDescent="0.25">
      <c r="A1290" s="118" t="s">
        <v>4665</v>
      </c>
      <c r="B1290" s="104" t="s">
        <v>37</v>
      </c>
      <c r="C1290" s="112" t="s">
        <v>723</v>
      </c>
      <c r="D1290" s="109">
        <v>0.2989</v>
      </c>
      <c r="E1290" s="32">
        <f>IF(Recherche!$E$3='Base poids'!A1290,1,0)</f>
        <v>0</v>
      </c>
      <c r="F1290" s="32">
        <f>IF(E1290=0,0,SUM($E$2:E1290))</f>
        <v>0</v>
      </c>
    </row>
    <row r="1291" spans="1:6" hidden="1" x14ac:dyDescent="0.25">
      <c r="A1291" s="118" t="s">
        <v>4665</v>
      </c>
      <c r="B1291" s="110" t="s">
        <v>43</v>
      </c>
      <c r="C1291" s="112" t="s">
        <v>784</v>
      </c>
      <c r="D1291" s="109">
        <v>0.26939999999999997</v>
      </c>
      <c r="E1291" s="32">
        <f>IF(Recherche!$E$3='Base poids'!A1291,1,0)</f>
        <v>0</v>
      </c>
      <c r="F1291" s="32">
        <f>IF(E1291=0,0,SUM($E$2:E1291))</f>
        <v>0</v>
      </c>
    </row>
    <row r="1292" spans="1:6" hidden="1" x14ac:dyDescent="0.25">
      <c r="A1292" s="118" t="s">
        <v>4666</v>
      </c>
      <c r="B1292" s="110" t="s">
        <v>31</v>
      </c>
      <c r="C1292" s="112" t="s">
        <v>4087</v>
      </c>
      <c r="D1292" s="109">
        <v>0.86070000000000002</v>
      </c>
      <c r="E1292" s="32">
        <f>IF(Recherche!$E$3='Base poids'!A1292,1,0)</f>
        <v>0</v>
      </c>
      <c r="F1292" s="32">
        <f>IF(E1292=0,0,SUM($E$2:E1292))</f>
        <v>0</v>
      </c>
    </row>
    <row r="1293" spans="1:6" hidden="1" x14ac:dyDescent="0.25">
      <c r="A1293" s="118" t="s">
        <v>4666</v>
      </c>
      <c r="B1293" s="104" t="s">
        <v>37</v>
      </c>
      <c r="C1293" s="112" t="s">
        <v>723</v>
      </c>
      <c r="D1293" s="109">
        <v>0.13930000000000001</v>
      </c>
      <c r="E1293" s="32">
        <f>IF(Recherche!$E$3='Base poids'!A1293,1,0)</f>
        <v>0</v>
      </c>
      <c r="F1293" s="32">
        <f>IF(E1293=0,0,SUM($E$2:E1293))</f>
        <v>0</v>
      </c>
    </row>
    <row r="1294" spans="1:6" hidden="1" x14ac:dyDescent="0.25">
      <c r="A1294" s="118" t="s">
        <v>4667</v>
      </c>
      <c r="B1294" s="110" t="s">
        <v>31</v>
      </c>
      <c r="C1294" s="112" t="s">
        <v>4076</v>
      </c>
      <c r="D1294" s="109">
        <v>0.36120000000000002</v>
      </c>
      <c r="E1294" s="32">
        <f>IF(Recherche!$E$3='Base poids'!A1294,1,0)</f>
        <v>0</v>
      </c>
      <c r="F1294" s="32">
        <f>IF(E1294=0,0,SUM($E$2:E1294))</f>
        <v>0</v>
      </c>
    </row>
    <row r="1295" spans="1:6" hidden="1" x14ac:dyDescent="0.25">
      <c r="A1295" s="118" t="s">
        <v>4667</v>
      </c>
      <c r="B1295" s="104" t="s">
        <v>37</v>
      </c>
      <c r="C1295" s="112" t="s">
        <v>728</v>
      </c>
      <c r="D1295" s="109">
        <v>0.2671</v>
      </c>
      <c r="E1295" s="32">
        <f>IF(Recherche!$E$3='Base poids'!A1295,1,0)</f>
        <v>0</v>
      </c>
      <c r="F1295" s="32">
        <f>IF(E1295=0,0,SUM($E$2:E1295))</f>
        <v>0</v>
      </c>
    </row>
    <row r="1296" spans="1:6" hidden="1" x14ac:dyDescent="0.25">
      <c r="A1296" s="118" t="s">
        <v>4667</v>
      </c>
      <c r="B1296" s="110" t="s">
        <v>43</v>
      </c>
      <c r="C1296" s="112" t="s">
        <v>788</v>
      </c>
      <c r="D1296" s="109">
        <v>0.16270000000000001</v>
      </c>
      <c r="E1296" s="32">
        <f>IF(Recherche!$E$3='Base poids'!A1296,1,0)</f>
        <v>0</v>
      </c>
      <c r="F1296" s="32">
        <f>IF(E1296=0,0,SUM($E$2:E1296))</f>
        <v>0</v>
      </c>
    </row>
    <row r="1297" spans="1:6" hidden="1" x14ac:dyDescent="0.25">
      <c r="A1297" s="118" t="s">
        <v>4667</v>
      </c>
      <c r="B1297" s="110" t="s">
        <v>39</v>
      </c>
      <c r="C1297" s="112" t="s">
        <v>792</v>
      </c>
      <c r="D1297" s="109">
        <v>0.1056</v>
      </c>
      <c r="E1297" s="32">
        <f>IF(Recherche!$E$3='Base poids'!A1297,1,0)</f>
        <v>0</v>
      </c>
      <c r="F1297" s="32">
        <f>IF(E1297=0,0,SUM($E$2:E1297))</f>
        <v>0</v>
      </c>
    </row>
    <row r="1298" spans="1:6" hidden="1" x14ac:dyDescent="0.25">
      <c r="A1298" s="118" t="s">
        <v>4667</v>
      </c>
      <c r="B1298" s="110" t="s">
        <v>25</v>
      </c>
      <c r="C1298" s="112" t="s">
        <v>790</v>
      </c>
      <c r="D1298" s="109">
        <v>0.10340000000000001</v>
      </c>
      <c r="E1298" s="32">
        <f>IF(Recherche!$E$3='Base poids'!A1298,1,0)</f>
        <v>0</v>
      </c>
      <c r="F1298" s="32">
        <f>IF(E1298=0,0,SUM($E$2:E1298))</f>
        <v>0</v>
      </c>
    </row>
    <row r="1299" spans="1:6" hidden="1" x14ac:dyDescent="0.25">
      <c r="A1299" s="118" t="s">
        <v>4668</v>
      </c>
      <c r="B1299" s="110" t="s">
        <v>31</v>
      </c>
      <c r="C1299" s="104" t="s">
        <v>4074</v>
      </c>
      <c r="D1299" s="109">
        <v>0.3579</v>
      </c>
      <c r="E1299" s="32">
        <f>IF(Recherche!$E$3='Base poids'!A1299,1,0)</f>
        <v>0</v>
      </c>
      <c r="F1299" s="32">
        <f>IF(E1299=0,0,SUM($E$2:E1299))</f>
        <v>0</v>
      </c>
    </row>
    <row r="1300" spans="1:6" hidden="1" x14ac:dyDescent="0.25">
      <c r="A1300" s="118" t="s">
        <v>4668</v>
      </c>
      <c r="B1300" s="104" t="s">
        <v>37</v>
      </c>
      <c r="C1300" s="104" t="s">
        <v>726</v>
      </c>
      <c r="D1300" s="109">
        <v>0.34339999999999998</v>
      </c>
      <c r="E1300" s="32">
        <f>IF(Recherche!$E$3='Base poids'!A1300,1,0)</f>
        <v>0</v>
      </c>
      <c r="F1300" s="32">
        <f>IF(E1300=0,0,SUM($E$2:E1300))</f>
        <v>0</v>
      </c>
    </row>
    <row r="1301" spans="1:6" hidden="1" x14ac:dyDescent="0.25">
      <c r="A1301" s="118" t="s">
        <v>4668</v>
      </c>
      <c r="B1301" s="110" t="s">
        <v>39</v>
      </c>
      <c r="C1301" s="104" t="s">
        <v>777</v>
      </c>
      <c r="D1301" s="109">
        <v>0.1744</v>
      </c>
      <c r="E1301" s="32">
        <f>IF(Recherche!$E$3='Base poids'!A1301,1,0)</f>
        <v>0</v>
      </c>
      <c r="F1301" s="32">
        <f>IF(E1301=0,0,SUM($E$2:E1301))</f>
        <v>0</v>
      </c>
    </row>
    <row r="1302" spans="1:6" hidden="1" x14ac:dyDescent="0.25">
      <c r="A1302" s="118" t="s">
        <v>4668</v>
      </c>
      <c r="B1302" s="110" t="s">
        <v>43</v>
      </c>
      <c r="C1302" s="104" t="s">
        <v>776</v>
      </c>
      <c r="D1302" s="109">
        <v>0.12429999999999999</v>
      </c>
      <c r="E1302" s="32">
        <f>IF(Recherche!$E$3='Base poids'!A1302,1,0)</f>
        <v>0</v>
      </c>
      <c r="F1302" s="32">
        <f>IF(E1302=0,0,SUM($E$2:E1302))</f>
        <v>0</v>
      </c>
    </row>
    <row r="1303" spans="1:6" hidden="1" x14ac:dyDescent="0.25">
      <c r="A1303" s="118" t="s">
        <v>4669</v>
      </c>
      <c r="B1303" s="110" t="s">
        <v>31</v>
      </c>
      <c r="C1303" s="112" t="s">
        <v>4107</v>
      </c>
      <c r="D1303" s="109">
        <v>0.34289999999999998</v>
      </c>
      <c r="E1303" s="32">
        <f>IF(Recherche!$E$3='Base poids'!A1303,1,0)</f>
        <v>0</v>
      </c>
      <c r="F1303" s="32">
        <f>IF(E1303=0,0,SUM($E$2:E1303))</f>
        <v>0</v>
      </c>
    </row>
    <row r="1304" spans="1:6" hidden="1" x14ac:dyDescent="0.25">
      <c r="A1304" s="118" t="s">
        <v>4669</v>
      </c>
      <c r="B1304" s="104" t="s">
        <v>37</v>
      </c>
      <c r="C1304" s="112" t="s">
        <v>727</v>
      </c>
      <c r="D1304" s="109">
        <v>0.29520000000000002</v>
      </c>
      <c r="E1304" s="32">
        <f>IF(Recherche!$E$3='Base poids'!A1304,1,0)</f>
        <v>0</v>
      </c>
      <c r="F1304" s="32">
        <f>IF(E1304=0,0,SUM($E$2:E1304))</f>
        <v>0</v>
      </c>
    </row>
    <row r="1305" spans="1:6" hidden="1" x14ac:dyDescent="0.25">
      <c r="A1305" s="118" t="s">
        <v>4669</v>
      </c>
      <c r="B1305" s="110" t="s">
        <v>43</v>
      </c>
      <c r="C1305" s="112" t="s">
        <v>784</v>
      </c>
      <c r="D1305" s="109">
        <v>0.18509999999999999</v>
      </c>
      <c r="E1305" s="32">
        <f>IF(Recherche!$E$3='Base poids'!A1305,1,0)</f>
        <v>0</v>
      </c>
      <c r="F1305" s="32">
        <f>IF(E1305=0,0,SUM($E$2:E1305))</f>
        <v>0</v>
      </c>
    </row>
    <row r="1306" spans="1:6" hidden="1" x14ac:dyDescent="0.25">
      <c r="A1306" s="118" t="s">
        <v>4669</v>
      </c>
      <c r="B1306" s="110" t="s">
        <v>29</v>
      </c>
      <c r="C1306" s="122" t="s">
        <v>5796</v>
      </c>
      <c r="D1306" s="109">
        <v>0.17680000000000001</v>
      </c>
      <c r="E1306" s="32">
        <f>IF(Recherche!$E$3='Base poids'!A1306,1,0)</f>
        <v>0</v>
      </c>
      <c r="F1306" s="32">
        <f>IF(E1306=0,0,SUM($E$2:E1306))</f>
        <v>0</v>
      </c>
    </row>
    <row r="1307" spans="1:6" hidden="1" x14ac:dyDescent="0.25">
      <c r="A1307" s="118" t="s">
        <v>4670</v>
      </c>
      <c r="B1307" s="110" t="s">
        <v>39</v>
      </c>
      <c r="C1307" s="112" t="s">
        <v>775</v>
      </c>
      <c r="D1307" s="109">
        <v>0.3256</v>
      </c>
      <c r="E1307" s="32">
        <f>IF(Recherche!$E$3='Base poids'!A1307,1,0)</f>
        <v>0</v>
      </c>
      <c r="F1307" s="32">
        <f>IF(E1307=0,0,SUM($E$2:E1307))</f>
        <v>0</v>
      </c>
    </row>
    <row r="1308" spans="1:6" hidden="1" x14ac:dyDescent="0.25">
      <c r="A1308" s="118" t="s">
        <v>4670</v>
      </c>
      <c r="B1308" s="110" t="s">
        <v>31</v>
      </c>
      <c r="C1308" s="112" t="s">
        <v>4072</v>
      </c>
      <c r="D1308" s="109">
        <v>0.2525</v>
      </c>
      <c r="E1308" s="32">
        <f>IF(Recherche!$E$3='Base poids'!A1308,1,0)</f>
        <v>0</v>
      </c>
      <c r="F1308" s="32">
        <f>IF(E1308=0,0,SUM($E$2:E1308))</f>
        <v>0</v>
      </c>
    </row>
    <row r="1309" spans="1:6" hidden="1" x14ac:dyDescent="0.25">
      <c r="A1309" s="118" t="s">
        <v>4670</v>
      </c>
      <c r="B1309" s="104" t="s">
        <v>37</v>
      </c>
      <c r="C1309" s="112" t="s">
        <v>724</v>
      </c>
      <c r="D1309" s="109">
        <v>0.21440000000000001</v>
      </c>
      <c r="E1309" s="32">
        <f>IF(Recherche!$E$3='Base poids'!A1309,1,0)</f>
        <v>0</v>
      </c>
      <c r="F1309" s="32">
        <f>IF(E1309=0,0,SUM($E$2:E1309))</f>
        <v>0</v>
      </c>
    </row>
    <row r="1310" spans="1:6" hidden="1" x14ac:dyDescent="0.25">
      <c r="A1310" s="118" t="s">
        <v>4670</v>
      </c>
      <c r="B1310" s="110" t="s">
        <v>29</v>
      </c>
      <c r="C1310" s="122" t="s">
        <v>5766</v>
      </c>
      <c r="D1310" s="109">
        <v>0.1174</v>
      </c>
      <c r="E1310" s="32">
        <f>IF(Recherche!$E$3='Base poids'!A1310,1,0)</f>
        <v>0</v>
      </c>
      <c r="F1310" s="32">
        <f>IF(E1310=0,0,SUM($E$2:E1310))</f>
        <v>0</v>
      </c>
    </row>
    <row r="1311" spans="1:6" hidden="1" x14ac:dyDescent="0.25">
      <c r="A1311" s="118" t="s">
        <v>4670</v>
      </c>
      <c r="B1311" s="110" t="s">
        <v>17</v>
      </c>
      <c r="C1311" s="104" t="s">
        <v>3350</v>
      </c>
      <c r="D1311" s="109">
        <v>9.01E-2</v>
      </c>
      <c r="E1311" s="32">
        <f>IF(Recherche!$E$3='Base poids'!A1311,1,0)</f>
        <v>0</v>
      </c>
      <c r="F1311" s="32">
        <f>IF(E1311=0,0,SUM($E$2:E1311))</f>
        <v>0</v>
      </c>
    </row>
    <row r="1312" spans="1:6" hidden="1" x14ac:dyDescent="0.25">
      <c r="A1312" s="118" t="s">
        <v>4671</v>
      </c>
      <c r="B1312" s="104" t="s">
        <v>37</v>
      </c>
      <c r="C1312" s="112" t="s">
        <v>724</v>
      </c>
      <c r="D1312" s="109">
        <v>0.4788</v>
      </c>
      <c r="E1312" s="32">
        <f>IF(Recherche!$E$3='Base poids'!A1312,1,0)</f>
        <v>0</v>
      </c>
      <c r="F1312" s="32">
        <f>IF(E1312=0,0,SUM($E$2:E1312))</f>
        <v>0</v>
      </c>
    </row>
    <row r="1313" spans="1:6" hidden="1" x14ac:dyDescent="0.25">
      <c r="A1313" s="118" t="s">
        <v>4671</v>
      </c>
      <c r="B1313" s="110" t="s">
        <v>29</v>
      </c>
      <c r="C1313" s="122" t="s">
        <v>5745</v>
      </c>
      <c r="D1313" s="109">
        <v>0.16020000000000001</v>
      </c>
      <c r="E1313" s="32">
        <f>IF(Recherche!$E$3='Base poids'!A1313,1,0)</f>
        <v>0</v>
      </c>
      <c r="F1313" s="32">
        <f>IF(E1313=0,0,SUM($E$2:E1313))</f>
        <v>0</v>
      </c>
    </row>
    <row r="1314" spans="1:6" hidden="1" x14ac:dyDescent="0.25">
      <c r="A1314" s="118" t="s">
        <v>4671</v>
      </c>
      <c r="B1314" s="110" t="s">
        <v>39</v>
      </c>
      <c r="C1314" s="112" t="s">
        <v>775</v>
      </c>
      <c r="D1314" s="109">
        <v>0.12970000000000001</v>
      </c>
      <c r="E1314" s="32">
        <f>IF(Recherche!$E$3='Base poids'!A1314,1,0)</f>
        <v>0</v>
      </c>
      <c r="F1314" s="32">
        <f>IF(E1314=0,0,SUM($E$2:E1314))</f>
        <v>0</v>
      </c>
    </row>
    <row r="1315" spans="1:6" hidden="1" x14ac:dyDescent="0.25">
      <c r="A1315" s="118" t="s">
        <v>4671</v>
      </c>
      <c r="B1315" s="110" t="s">
        <v>31</v>
      </c>
      <c r="C1315" s="112" t="s">
        <v>4072</v>
      </c>
      <c r="D1315" s="109">
        <v>0.12690000000000001</v>
      </c>
      <c r="E1315" s="32">
        <f>IF(Recherche!$E$3='Base poids'!A1315,1,0)</f>
        <v>0</v>
      </c>
      <c r="F1315" s="32">
        <f>IF(E1315=0,0,SUM($E$2:E1315))</f>
        <v>0</v>
      </c>
    </row>
    <row r="1316" spans="1:6" hidden="1" x14ac:dyDescent="0.25">
      <c r="A1316" s="118" t="s">
        <v>4671</v>
      </c>
      <c r="B1316" s="110" t="s">
        <v>43</v>
      </c>
      <c r="C1316" s="112" t="s">
        <v>781</v>
      </c>
      <c r="D1316" s="109">
        <v>0.1045</v>
      </c>
      <c r="E1316" s="32">
        <f>IF(Recherche!$E$3='Base poids'!A1316,1,0)</f>
        <v>0</v>
      </c>
      <c r="F1316" s="32">
        <f>IF(E1316=0,0,SUM($E$2:E1316))</f>
        <v>0</v>
      </c>
    </row>
    <row r="1317" spans="1:6" hidden="1" x14ac:dyDescent="0.25">
      <c r="A1317" s="119" t="s">
        <v>4672</v>
      </c>
      <c r="B1317" s="110" t="s">
        <v>31</v>
      </c>
      <c r="C1317" s="112" t="s">
        <v>4072</v>
      </c>
      <c r="D1317" s="109">
        <v>0.39140000000000003</v>
      </c>
      <c r="E1317" s="32">
        <f>IF(Recherche!$E$3='Base poids'!A1317,1,0)</f>
        <v>0</v>
      </c>
      <c r="F1317" s="32">
        <f>IF(E1317=0,0,SUM($E$2:E1317))</f>
        <v>0</v>
      </c>
    </row>
    <row r="1318" spans="1:6" hidden="1" x14ac:dyDescent="0.25">
      <c r="A1318" s="119" t="s">
        <v>4672</v>
      </c>
      <c r="B1318" s="104" t="s">
        <v>37</v>
      </c>
      <c r="C1318" s="112" t="s">
        <v>724</v>
      </c>
      <c r="D1318" s="109">
        <v>0.24460000000000001</v>
      </c>
      <c r="E1318" s="32">
        <f>IF(Recherche!$E$3='Base poids'!A1318,1,0)</f>
        <v>0</v>
      </c>
      <c r="F1318" s="32">
        <f>IF(E1318=0,0,SUM($E$2:E1318))</f>
        <v>0</v>
      </c>
    </row>
    <row r="1319" spans="1:6" hidden="1" x14ac:dyDescent="0.25">
      <c r="A1319" s="119" t="s">
        <v>4672</v>
      </c>
      <c r="B1319" s="110" t="s">
        <v>43</v>
      </c>
      <c r="C1319" s="112" t="s">
        <v>781</v>
      </c>
      <c r="D1319" s="109">
        <v>0.1731</v>
      </c>
      <c r="E1319" s="32">
        <f>IF(Recherche!$E$3='Base poids'!A1319,1,0)</f>
        <v>0</v>
      </c>
      <c r="F1319" s="32">
        <f>IF(E1319=0,0,SUM($E$2:E1319))</f>
        <v>0</v>
      </c>
    </row>
    <row r="1320" spans="1:6" hidden="1" x14ac:dyDescent="0.25">
      <c r="A1320" s="119" t="s">
        <v>4672</v>
      </c>
      <c r="B1320" s="110" t="s">
        <v>17</v>
      </c>
      <c r="C1320" s="104" t="s">
        <v>3350</v>
      </c>
      <c r="D1320" s="109">
        <v>0.1237</v>
      </c>
      <c r="E1320" s="32">
        <f>IF(Recherche!$E$3='Base poids'!A1320,1,0)</f>
        <v>0</v>
      </c>
      <c r="F1320" s="32">
        <f>IF(E1320=0,0,SUM($E$2:E1320))</f>
        <v>0</v>
      </c>
    </row>
    <row r="1321" spans="1:6" hidden="1" x14ac:dyDescent="0.25">
      <c r="A1321" s="119" t="s">
        <v>4672</v>
      </c>
      <c r="B1321" s="110" t="s">
        <v>29</v>
      </c>
      <c r="C1321" s="122" t="s">
        <v>5810</v>
      </c>
      <c r="D1321" s="109">
        <v>6.7299999999999999E-2</v>
      </c>
      <c r="E1321" s="32">
        <f>IF(Recherche!$E$3='Base poids'!A1321,1,0)</f>
        <v>0</v>
      </c>
      <c r="F1321" s="32">
        <f>IF(E1321=0,0,SUM($E$2:E1321))</f>
        <v>0</v>
      </c>
    </row>
    <row r="1322" spans="1:6" hidden="1" x14ac:dyDescent="0.25">
      <c r="A1322" s="118" t="s">
        <v>4673</v>
      </c>
      <c r="B1322" s="110" t="s">
        <v>31</v>
      </c>
      <c r="C1322" s="112" t="s">
        <v>4076</v>
      </c>
      <c r="D1322" s="109">
        <v>0.50939999999999996</v>
      </c>
      <c r="E1322" s="32">
        <f>IF(Recherche!$E$3='Base poids'!A1322,1,0)</f>
        <v>0</v>
      </c>
      <c r="F1322" s="32">
        <f>IF(E1322=0,0,SUM($E$2:E1322))</f>
        <v>0</v>
      </c>
    </row>
    <row r="1323" spans="1:6" hidden="1" x14ac:dyDescent="0.25">
      <c r="A1323" s="118" t="s">
        <v>4673</v>
      </c>
      <c r="B1323" s="104" t="s">
        <v>37</v>
      </c>
      <c r="C1323" s="112" t="s">
        <v>725</v>
      </c>
      <c r="D1323" s="109">
        <v>0.2261</v>
      </c>
      <c r="E1323" s="32">
        <f>IF(Recherche!$E$3='Base poids'!A1323,1,0)</f>
        <v>0</v>
      </c>
      <c r="F1323" s="32">
        <f>IF(E1323=0,0,SUM($E$2:E1323))</f>
        <v>0</v>
      </c>
    </row>
    <row r="1324" spans="1:6" hidden="1" x14ac:dyDescent="0.25">
      <c r="A1324" s="118" t="s">
        <v>4673</v>
      </c>
      <c r="B1324" s="110" t="s">
        <v>43</v>
      </c>
      <c r="C1324" s="104" t="s">
        <v>778</v>
      </c>
      <c r="D1324" s="109">
        <v>0.17849999999999999</v>
      </c>
      <c r="E1324" s="32">
        <f>IF(Recherche!$E$3='Base poids'!A1324,1,0)</f>
        <v>0</v>
      </c>
      <c r="F1324" s="32">
        <f>IF(E1324=0,0,SUM($E$2:E1324))</f>
        <v>0</v>
      </c>
    </row>
    <row r="1325" spans="1:6" hidden="1" x14ac:dyDescent="0.25">
      <c r="A1325" s="118" t="s">
        <v>4673</v>
      </c>
      <c r="B1325" s="110" t="s">
        <v>29</v>
      </c>
      <c r="C1325" s="122" t="s">
        <v>5734</v>
      </c>
      <c r="D1325" s="109">
        <v>8.5900000000000004E-2</v>
      </c>
      <c r="E1325" s="32">
        <f>IF(Recherche!$E$3='Base poids'!A1325,1,0)</f>
        <v>0</v>
      </c>
      <c r="F1325" s="32">
        <f>IF(E1325=0,0,SUM($E$2:E1325))</f>
        <v>0</v>
      </c>
    </row>
    <row r="1326" spans="1:6" hidden="1" x14ac:dyDescent="0.25">
      <c r="A1326" s="118" t="s">
        <v>4674</v>
      </c>
      <c r="B1326" s="110" t="s">
        <v>31</v>
      </c>
      <c r="C1326" s="112" t="s">
        <v>4080</v>
      </c>
      <c r="D1326" s="109">
        <v>0.254</v>
      </c>
      <c r="E1326" s="32">
        <f>IF(Recherche!$E$3='Base poids'!A1326,1,0)</f>
        <v>0</v>
      </c>
      <c r="F1326" s="32">
        <f>IF(E1326=0,0,SUM($E$2:E1326))</f>
        <v>0</v>
      </c>
    </row>
    <row r="1327" spans="1:6" hidden="1" x14ac:dyDescent="0.25">
      <c r="A1327" s="118" t="s">
        <v>4674</v>
      </c>
      <c r="B1327" s="110" t="s">
        <v>17</v>
      </c>
      <c r="C1327" s="104" t="s">
        <v>3350</v>
      </c>
      <c r="D1327" s="109">
        <v>0.20619999999999999</v>
      </c>
      <c r="E1327" s="32">
        <f>IF(Recherche!$E$3='Base poids'!A1327,1,0)</f>
        <v>0</v>
      </c>
      <c r="F1327" s="32">
        <f>IF(E1327=0,0,SUM($E$2:E1327))</f>
        <v>0</v>
      </c>
    </row>
    <row r="1328" spans="1:6" hidden="1" x14ac:dyDescent="0.25">
      <c r="A1328" s="118" t="s">
        <v>4674</v>
      </c>
      <c r="B1328" s="110" t="s">
        <v>43</v>
      </c>
      <c r="C1328" s="112" t="s">
        <v>774</v>
      </c>
      <c r="D1328" s="109">
        <v>0.1583</v>
      </c>
      <c r="E1328" s="32">
        <f>IF(Recherche!$E$3='Base poids'!A1328,1,0)</f>
        <v>0</v>
      </c>
      <c r="F1328" s="32">
        <f>IF(E1328=0,0,SUM($E$2:E1328))</f>
        <v>0</v>
      </c>
    </row>
    <row r="1329" spans="1:6" hidden="1" x14ac:dyDescent="0.25">
      <c r="A1329" s="118" t="s">
        <v>4674</v>
      </c>
      <c r="B1329" s="104" t="s">
        <v>24</v>
      </c>
      <c r="C1329" s="104" t="s">
        <v>24</v>
      </c>
      <c r="D1329" s="109">
        <v>0.15759999999999999</v>
      </c>
      <c r="E1329" s="32">
        <f>IF(Recherche!$E$3='Base poids'!A1329,1,0)</f>
        <v>0</v>
      </c>
      <c r="F1329" s="32">
        <f>IF(E1329=0,0,SUM($E$2:E1329))</f>
        <v>0</v>
      </c>
    </row>
    <row r="1330" spans="1:6" hidden="1" x14ac:dyDescent="0.25">
      <c r="A1330" s="118" t="s">
        <v>4674</v>
      </c>
      <c r="B1330" s="104" t="s">
        <v>37</v>
      </c>
      <c r="C1330" s="112" t="s">
        <v>724</v>
      </c>
      <c r="D1330" s="109">
        <v>0.1258</v>
      </c>
      <c r="E1330" s="32">
        <f>IF(Recherche!$E$3='Base poids'!A1330,1,0)</f>
        <v>0</v>
      </c>
      <c r="F1330" s="32">
        <f>IF(E1330=0,0,SUM($E$2:E1330))</f>
        <v>0</v>
      </c>
    </row>
    <row r="1331" spans="1:6" hidden="1" x14ac:dyDescent="0.25">
      <c r="A1331" s="118" t="s">
        <v>4674</v>
      </c>
      <c r="B1331" s="104" t="s">
        <v>47</v>
      </c>
      <c r="C1331" s="104" t="s">
        <v>47</v>
      </c>
      <c r="D1331" s="109">
        <v>9.8100000000000007E-2</v>
      </c>
      <c r="E1331" s="32">
        <f>IF(Recherche!$E$3='Base poids'!A1331,1,0)</f>
        <v>0</v>
      </c>
      <c r="F1331" s="32">
        <f>IF(E1331=0,0,SUM($E$2:E1331))</f>
        <v>0</v>
      </c>
    </row>
    <row r="1332" spans="1:6" hidden="1" x14ac:dyDescent="0.25">
      <c r="A1332" s="118" t="s">
        <v>4675</v>
      </c>
      <c r="B1332" s="104" t="s">
        <v>37</v>
      </c>
      <c r="C1332" s="112" t="s">
        <v>728</v>
      </c>
      <c r="D1332" s="109">
        <v>0.27410000000000001</v>
      </c>
      <c r="E1332" s="32">
        <f>IF(Recherche!$E$3='Base poids'!A1332,1,0)</f>
        <v>0</v>
      </c>
      <c r="F1332" s="32">
        <f>IF(E1332=0,0,SUM($E$2:E1332))</f>
        <v>0</v>
      </c>
    </row>
    <row r="1333" spans="1:6" hidden="1" x14ac:dyDescent="0.25">
      <c r="A1333" s="118" t="s">
        <v>4675</v>
      </c>
      <c r="B1333" s="110" t="s">
        <v>31</v>
      </c>
      <c r="C1333" s="112" t="s">
        <v>4082</v>
      </c>
      <c r="D1333" s="109">
        <v>0.2379</v>
      </c>
      <c r="E1333" s="32">
        <f>IF(Recherche!$E$3='Base poids'!A1333,1,0)</f>
        <v>0</v>
      </c>
      <c r="F1333" s="32">
        <f>IF(E1333=0,0,SUM($E$2:E1333))</f>
        <v>0</v>
      </c>
    </row>
    <row r="1334" spans="1:6" hidden="1" x14ac:dyDescent="0.25">
      <c r="A1334" s="118" t="s">
        <v>4675</v>
      </c>
      <c r="B1334" s="110" t="s">
        <v>43</v>
      </c>
      <c r="C1334" s="112" t="s">
        <v>788</v>
      </c>
      <c r="D1334" s="109">
        <v>0.1426</v>
      </c>
      <c r="E1334" s="32">
        <f>IF(Recherche!$E$3='Base poids'!A1334,1,0)</f>
        <v>0</v>
      </c>
      <c r="F1334" s="32">
        <f>IF(E1334=0,0,SUM($E$2:E1334))</f>
        <v>0</v>
      </c>
    </row>
    <row r="1335" spans="1:6" hidden="1" x14ac:dyDescent="0.25">
      <c r="A1335" s="118" t="s">
        <v>4675</v>
      </c>
      <c r="B1335" s="110" t="s">
        <v>25</v>
      </c>
      <c r="C1335" s="112" t="s">
        <v>790</v>
      </c>
      <c r="D1335" s="109">
        <v>0.1212</v>
      </c>
      <c r="E1335" s="32">
        <f>IF(Recherche!$E$3='Base poids'!A1335,1,0)</f>
        <v>0</v>
      </c>
      <c r="F1335" s="32">
        <f>IF(E1335=0,0,SUM($E$2:E1335))</f>
        <v>0</v>
      </c>
    </row>
    <row r="1336" spans="1:6" hidden="1" x14ac:dyDescent="0.25">
      <c r="A1336" s="118" t="s">
        <v>4675</v>
      </c>
      <c r="B1336" s="110" t="s">
        <v>17</v>
      </c>
      <c r="C1336" s="104" t="s">
        <v>3350</v>
      </c>
      <c r="D1336" s="109">
        <v>0.11990000000000001</v>
      </c>
      <c r="E1336" s="32">
        <f>IF(Recherche!$E$3='Base poids'!A1336,1,0)</f>
        <v>0</v>
      </c>
      <c r="F1336" s="32">
        <f>IF(E1336=0,0,SUM($E$2:E1336))</f>
        <v>0</v>
      </c>
    </row>
    <row r="1337" spans="1:6" hidden="1" x14ac:dyDescent="0.25">
      <c r="A1337" s="118" t="s">
        <v>4675</v>
      </c>
      <c r="B1337" s="110" t="s">
        <v>29</v>
      </c>
      <c r="C1337" s="122" t="s">
        <v>5752</v>
      </c>
      <c r="D1337" s="109">
        <v>0.1043</v>
      </c>
      <c r="E1337" s="32">
        <f>IF(Recherche!$E$3='Base poids'!A1337,1,0)</f>
        <v>0</v>
      </c>
      <c r="F1337" s="32">
        <f>IF(E1337=0,0,SUM($E$2:E1337))</f>
        <v>0</v>
      </c>
    </row>
    <row r="1338" spans="1:6" hidden="1" x14ac:dyDescent="0.25">
      <c r="A1338" s="118" t="s">
        <v>4676</v>
      </c>
      <c r="B1338" s="110" t="s">
        <v>31</v>
      </c>
      <c r="C1338" s="112" t="s">
        <v>4076</v>
      </c>
      <c r="D1338" s="109">
        <v>0.61429999999999996</v>
      </c>
      <c r="E1338" s="32">
        <f>IF(Recherche!$E$3='Base poids'!A1338,1,0)</f>
        <v>0</v>
      </c>
      <c r="F1338" s="32">
        <f>IF(E1338=0,0,SUM($E$2:E1338))</f>
        <v>0</v>
      </c>
    </row>
    <row r="1339" spans="1:6" hidden="1" x14ac:dyDescent="0.25">
      <c r="A1339" s="118" t="s">
        <v>4676</v>
      </c>
      <c r="B1339" s="104" t="s">
        <v>37</v>
      </c>
      <c r="C1339" s="112" t="s">
        <v>728</v>
      </c>
      <c r="D1339" s="109">
        <v>0.13880000000000001</v>
      </c>
      <c r="E1339" s="32">
        <f>IF(Recherche!$E$3='Base poids'!A1339,1,0)</f>
        <v>0</v>
      </c>
      <c r="F1339" s="32">
        <f>IF(E1339=0,0,SUM($E$2:E1339))</f>
        <v>0</v>
      </c>
    </row>
    <row r="1340" spans="1:6" hidden="1" x14ac:dyDescent="0.25">
      <c r="A1340" s="118" t="s">
        <v>4676</v>
      </c>
      <c r="B1340" s="110" t="s">
        <v>43</v>
      </c>
      <c r="C1340" s="112" t="s">
        <v>783</v>
      </c>
      <c r="D1340" s="109">
        <v>0.1368</v>
      </c>
      <c r="E1340" s="32">
        <f>IF(Recherche!$E$3='Base poids'!A1340,1,0)</f>
        <v>0</v>
      </c>
      <c r="F1340" s="32">
        <f>IF(E1340=0,0,SUM($E$2:E1340))</f>
        <v>0</v>
      </c>
    </row>
    <row r="1341" spans="1:6" hidden="1" x14ac:dyDescent="0.25">
      <c r="A1341" s="118" t="s">
        <v>4676</v>
      </c>
      <c r="B1341" s="110" t="s">
        <v>29</v>
      </c>
      <c r="C1341" s="104" t="s">
        <v>5752</v>
      </c>
      <c r="D1341" s="109">
        <v>0.1101</v>
      </c>
      <c r="E1341" s="32">
        <f>IF(Recherche!$E$3='Base poids'!A1341,1,0)</f>
        <v>0</v>
      </c>
      <c r="F1341" s="32">
        <f>IF(E1341=0,0,SUM($E$2:E1341))</f>
        <v>0</v>
      </c>
    </row>
    <row r="1342" spans="1:6" hidden="1" x14ac:dyDescent="0.25">
      <c r="A1342" s="118" t="s">
        <v>408</v>
      </c>
      <c r="B1342" s="110" t="s">
        <v>31</v>
      </c>
      <c r="C1342" s="104" t="s">
        <v>4090</v>
      </c>
      <c r="D1342" s="109">
        <v>0.39679999999999999</v>
      </c>
      <c r="E1342" s="32">
        <f>IF(Recherche!$E$3='Base poids'!A1342,1,0)</f>
        <v>0</v>
      </c>
      <c r="F1342" s="32">
        <f>IF(E1342=0,0,SUM($E$2:E1342))</f>
        <v>0</v>
      </c>
    </row>
    <row r="1343" spans="1:6" hidden="1" x14ac:dyDescent="0.25">
      <c r="A1343" s="118" t="s">
        <v>408</v>
      </c>
      <c r="B1343" s="110" t="s">
        <v>29</v>
      </c>
      <c r="C1343" s="104" t="s">
        <v>5773</v>
      </c>
      <c r="D1343" s="109">
        <v>0.26740000000000003</v>
      </c>
      <c r="E1343" s="32">
        <f>IF(Recherche!$E$3='Base poids'!A1343,1,0)</f>
        <v>0</v>
      </c>
      <c r="F1343" s="32">
        <f>IF(E1343=0,0,SUM($E$2:E1343))</f>
        <v>0</v>
      </c>
    </row>
    <row r="1344" spans="1:6" hidden="1" x14ac:dyDescent="0.25">
      <c r="A1344" s="118" t="s">
        <v>408</v>
      </c>
      <c r="B1344" s="104" t="s">
        <v>37</v>
      </c>
      <c r="C1344" s="104" t="s">
        <v>725</v>
      </c>
      <c r="D1344" s="109">
        <v>0.17460000000000001</v>
      </c>
      <c r="E1344" s="32">
        <f>IF(Recherche!$E$3='Base poids'!A1344,1,0)</f>
        <v>0</v>
      </c>
      <c r="F1344" s="32">
        <f>IF(E1344=0,0,SUM($E$2:E1344))</f>
        <v>0</v>
      </c>
    </row>
    <row r="1345" spans="1:6" hidden="1" x14ac:dyDescent="0.25">
      <c r="A1345" s="118" t="s">
        <v>408</v>
      </c>
      <c r="B1345" s="110" t="s">
        <v>43</v>
      </c>
      <c r="C1345" s="104" t="s">
        <v>805</v>
      </c>
      <c r="D1345" s="109">
        <v>0.16120000000000001</v>
      </c>
      <c r="E1345" s="32">
        <f>IF(Recherche!$E$3='Base poids'!A1345,1,0)</f>
        <v>0</v>
      </c>
      <c r="F1345" s="32">
        <f>IF(E1345=0,0,SUM($E$2:E1345))</f>
        <v>0</v>
      </c>
    </row>
    <row r="1346" spans="1:6" hidden="1" x14ac:dyDescent="0.25">
      <c r="A1346" s="118" t="s">
        <v>375</v>
      </c>
      <c r="B1346" s="110" t="s">
        <v>17</v>
      </c>
      <c r="C1346" s="104" t="s">
        <v>3350</v>
      </c>
      <c r="D1346" s="109">
        <v>0.36070000000000002</v>
      </c>
      <c r="E1346" s="32">
        <f>IF(Recherche!$E$3='Base poids'!A1346,1,0)</f>
        <v>0</v>
      </c>
      <c r="F1346" s="32">
        <f>IF(E1346=0,0,SUM($E$2:E1346))</f>
        <v>0</v>
      </c>
    </row>
    <row r="1347" spans="1:6" hidden="1" x14ac:dyDescent="0.25">
      <c r="A1347" s="118" t="s">
        <v>375</v>
      </c>
      <c r="B1347" s="110" t="s">
        <v>29</v>
      </c>
      <c r="C1347" s="104" t="s">
        <v>5714</v>
      </c>
      <c r="D1347" s="109">
        <v>0.29070000000000001</v>
      </c>
      <c r="E1347" s="32">
        <f>IF(Recherche!$E$3='Base poids'!A1347,1,0)</f>
        <v>0</v>
      </c>
      <c r="F1347" s="32">
        <f>IF(E1347=0,0,SUM($E$2:E1347))</f>
        <v>0</v>
      </c>
    </row>
    <row r="1348" spans="1:6" hidden="1" x14ac:dyDescent="0.25">
      <c r="A1348" s="118" t="s">
        <v>375</v>
      </c>
      <c r="B1348" s="104" t="s">
        <v>37</v>
      </c>
      <c r="C1348" s="104" t="s">
        <v>731</v>
      </c>
      <c r="D1348" s="109">
        <v>0.1898</v>
      </c>
      <c r="E1348" s="32">
        <f>IF(Recherche!$E$3='Base poids'!A1348,1,0)</f>
        <v>0</v>
      </c>
      <c r="F1348" s="32">
        <f>IF(E1348=0,0,SUM($E$2:E1348))</f>
        <v>0</v>
      </c>
    </row>
    <row r="1349" spans="1:6" hidden="1" x14ac:dyDescent="0.25">
      <c r="A1349" s="118" t="s">
        <v>375</v>
      </c>
      <c r="B1349" s="110" t="s">
        <v>25</v>
      </c>
      <c r="C1349" s="104" t="s">
        <v>806</v>
      </c>
      <c r="D1349" s="109">
        <v>0.15890000000000001</v>
      </c>
      <c r="E1349" s="32">
        <f>IF(Recherche!$E$3='Base poids'!A1349,1,0)</f>
        <v>0</v>
      </c>
      <c r="F1349" s="32">
        <f>IF(E1349=0,0,SUM($E$2:E1349))</f>
        <v>0</v>
      </c>
    </row>
    <row r="1350" spans="1:6" hidden="1" x14ac:dyDescent="0.25">
      <c r="A1350" s="118" t="s">
        <v>622</v>
      </c>
      <c r="B1350" s="104" t="s">
        <v>37</v>
      </c>
      <c r="C1350" s="104" t="s">
        <v>814</v>
      </c>
      <c r="D1350" s="109">
        <v>0.57650000000000001</v>
      </c>
      <c r="E1350" s="32">
        <f>IF(Recherche!$E$3='Base poids'!A1350,1,0)</f>
        <v>0</v>
      </c>
      <c r="F1350" s="32">
        <f>IF(E1350=0,0,SUM($E$2:E1350))</f>
        <v>0</v>
      </c>
    </row>
    <row r="1351" spans="1:6" hidden="1" x14ac:dyDescent="0.25">
      <c r="A1351" s="118" t="s">
        <v>622</v>
      </c>
      <c r="B1351" s="110" t="s">
        <v>39</v>
      </c>
      <c r="C1351" s="104" t="s">
        <v>775</v>
      </c>
      <c r="D1351" s="109">
        <v>0.42349999999999999</v>
      </c>
      <c r="E1351" s="32">
        <f>IF(Recherche!$E$3='Base poids'!A1351,1,0)</f>
        <v>0</v>
      </c>
      <c r="F1351" s="32">
        <f>IF(E1351=0,0,SUM($E$2:E1351))</f>
        <v>0</v>
      </c>
    </row>
    <row r="1352" spans="1:6" hidden="1" x14ac:dyDescent="0.25">
      <c r="A1352" s="118" t="s">
        <v>608</v>
      </c>
      <c r="B1352" s="110" t="s">
        <v>31</v>
      </c>
      <c r="C1352" s="104" t="s">
        <v>4087</v>
      </c>
      <c r="D1352" s="109">
        <v>0.63039999999999996</v>
      </c>
      <c r="E1352" s="32">
        <f>IF(Recherche!$E$3='Base poids'!A1352,1,0)</f>
        <v>0</v>
      </c>
      <c r="F1352" s="32">
        <f>IF(E1352=0,0,SUM($E$2:E1352))</f>
        <v>0</v>
      </c>
    </row>
    <row r="1353" spans="1:6" hidden="1" x14ac:dyDescent="0.25">
      <c r="A1353" s="118" t="s">
        <v>608</v>
      </c>
      <c r="B1353" s="104" t="s">
        <v>37</v>
      </c>
      <c r="C1353" s="104" t="s">
        <v>723</v>
      </c>
      <c r="D1353" s="109">
        <v>0.36959999999999998</v>
      </c>
      <c r="E1353" s="32">
        <f>IF(Recherche!$E$3='Base poids'!A1353,1,0)</f>
        <v>0</v>
      </c>
      <c r="F1353" s="32">
        <f>IF(E1353=0,0,SUM($E$2:E1353))</f>
        <v>0</v>
      </c>
    </row>
    <row r="1354" spans="1:6" hidden="1" x14ac:dyDescent="0.25">
      <c r="A1354" s="118" t="s">
        <v>410</v>
      </c>
      <c r="B1354" s="110" t="s">
        <v>31</v>
      </c>
      <c r="C1354" s="104" t="s">
        <v>4089</v>
      </c>
      <c r="D1354" s="109">
        <v>0.82399999999999995</v>
      </c>
      <c r="E1354" s="32">
        <f>IF(Recherche!$E$3='Base poids'!A1354,1,0)</f>
        <v>0</v>
      </c>
      <c r="F1354" s="32">
        <f>IF(E1354=0,0,SUM($E$2:E1354))</f>
        <v>0</v>
      </c>
    </row>
    <row r="1355" spans="1:6" hidden="1" x14ac:dyDescent="0.25">
      <c r="A1355" s="118" t="s">
        <v>410</v>
      </c>
      <c r="B1355" s="110" t="s">
        <v>29</v>
      </c>
      <c r="C1355" s="104" t="s">
        <v>5702</v>
      </c>
      <c r="D1355" s="109">
        <v>0.17599999999999999</v>
      </c>
      <c r="E1355" s="32">
        <f>IF(Recherche!$E$3='Base poids'!A1355,1,0)</f>
        <v>0</v>
      </c>
      <c r="F1355" s="32">
        <f>IF(E1355=0,0,SUM($E$2:E1355))</f>
        <v>0</v>
      </c>
    </row>
    <row r="1356" spans="1:6" hidden="1" x14ac:dyDescent="0.25">
      <c r="A1356" s="118" t="s">
        <v>377</v>
      </c>
      <c r="B1356" s="110" t="s">
        <v>31</v>
      </c>
      <c r="C1356" s="104" t="s">
        <v>4087</v>
      </c>
      <c r="D1356" s="109">
        <v>0.88170000000000004</v>
      </c>
      <c r="E1356" s="32">
        <f>IF(Recherche!$E$3='Base poids'!A1356,1,0)</f>
        <v>0</v>
      </c>
      <c r="F1356" s="32">
        <f>IF(E1356=0,0,SUM($E$2:E1356))</f>
        <v>0</v>
      </c>
    </row>
    <row r="1357" spans="1:6" hidden="1" x14ac:dyDescent="0.25">
      <c r="A1357" s="118" t="s">
        <v>377</v>
      </c>
      <c r="B1357" s="104" t="s">
        <v>37</v>
      </c>
      <c r="C1357" s="112" t="s">
        <v>723</v>
      </c>
      <c r="D1357" s="109">
        <v>0.1183</v>
      </c>
      <c r="E1357" s="32">
        <f>IF(Recherche!$E$3='Base poids'!A1357,1,0)</f>
        <v>0</v>
      </c>
      <c r="F1357" s="32">
        <f>IF(E1357=0,0,SUM($E$2:E1357))</f>
        <v>0</v>
      </c>
    </row>
    <row r="1358" spans="1:6" hidden="1" x14ac:dyDescent="0.25">
      <c r="A1358" s="118" t="s">
        <v>623</v>
      </c>
      <c r="B1358" s="104" t="s">
        <v>37</v>
      </c>
      <c r="C1358" s="104" t="s">
        <v>814</v>
      </c>
      <c r="D1358" s="109">
        <v>0.49740000000000001</v>
      </c>
      <c r="E1358" s="32">
        <f>IF(Recherche!$E$3='Base poids'!A1358,1,0)</f>
        <v>0</v>
      </c>
      <c r="F1358" s="32">
        <f>IF(E1358=0,0,SUM($E$2:E1358))</f>
        <v>0</v>
      </c>
    </row>
    <row r="1359" spans="1:6" hidden="1" x14ac:dyDescent="0.25">
      <c r="A1359" s="118" t="s">
        <v>623</v>
      </c>
      <c r="B1359" s="110" t="s">
        <v>31</v>
      </c>
      <c r="C1359" s="104" t="s">
        <v>4087</v>
      </c>
      <c r="D1359" s="109">
        <v>0.22750000000000001</v>
      </c>
      <c r="E1359" s="32">
        <f>IF(Recherche!$E$3='Base poids'!A1359,1,0)</f>
        <v>0</v>
      </c>
      <c r="F1359" s="32">
        <f>IF(E1359=0,0,SUM($E$2:E1359))</f>
        <v>0</v>
      </c>
    </row>
    <row r="1360" spans="1:6" hidden="1" x14ac:dyDescent="0.25">
      <c r="A1360" s="118" t="s">
        <v>623</v>
      </c>
      <c r="B1360" s="110" t="s">
        <v>17</v>
      </c>
      <c r="C1360" s="104" t="s">
        <v>3350</v>
      </c>
      <c r="D1360" s="109">
        <v>0.10580000000000001</v>
      </c>
      <c r="E1360" s="32">
        <f>IF(Recherche!$E$3='Base poids'!A1360,1,0)</f>
        <v>0</v>
      </c>
      <c r="F1360" s="32">
        <f>IF(E1360=0,0,SUM($E$2:E1360))</f>
        <v>0</v>
      </c>
    </row>
    <row r="1361" spans="1:6" hidden="1" x14ac:dyDescent="0.25">
      <c r="A1361" s="118" t="s">
        <v>623</v>
      </c>
      <c r="B1361" s="110" t="s">
        <v>39</v>
      </c>
      <c r="C1361" s="104" t="s">
        <v>800</v>
      </c>
      <c r="D1361" s="109">
        <v>9.5200000000000007E-2</v>
      </c>
      <c r="E1361" s="32">
        <f>IF(Recherche!$E$3='Base poids'!A1361,1,0)</f>
        <v>0</v>
      </c>
      <c r="F1361" s="32">
        <f>IF(E1361=0,0,SUM($E$2:E1361))</f>
        <v>0</v>
      </c>
    </row>
    <row r="1362" spans="1:6" hidden="1" x14ac:dyDescent="0.25">
      <c r="A1362" s="118" t="s">
        <v>623</v>
      </c>
      <c r="B1362" s="110" t="s">
        <v>29</v>
      </c>
      <c r="C1362" s="104" t="s">
        <v>5810</v>
      </c>
      <c r="D1362" s="109">
        <v>7.4099999999999999E-2</v>
      </c>
      <c r="E1362" s="32">
        <f>IF(Recherche!$E$3='Base poids'!A1362,1,0)</f>
        <v>0</v>
      </c>
      <c r="F1362" s="32">
        <f>IF(E1362=0,0,SUM($E$2:E1362))</f>
        <v>0</v>
      </c>
    </row>
    <row r="1363" spans="1:6" hidden="1" x14ac:dyDescent="0.25">
      <c r="A1363" s="118" t="s">
        <v>4677</v>
      </c>
      <c r="B1363" s="110" t="s">
        <v>31</v>
      </c>
      <c r="C1363" s="112" t="s">
        <v>4076</v>
      </c>
      <c r="D1363" s="109">
        <v>0.78700000000000003</v>
      </c>
      <c r="E1363" s="32">
        <f>IF(Recherche!$E$3='Base poids'!A1363,1,0)</f>
        <v>0</v>
      </c>
      <c r="F1363" s="32">
        <f>IF(E1363=0,0,SUM($E$2:E1363))</f>
        <v>0</v>
      </c>
    </row>
    <row r="1364" spans="1:6" hidden="1" x14ac:dyDescent="0.25">
      <c r="A1364" s="118" t="s">
        <v>4677</v>
      </c>
      <c r="B1364" s="110" t="s">
        <v>43</v>
      </c>
      <c r="C1364" s="112" t="s">
        <v>783</v>
      </c>
      <c r="D1364" s="109">
        <v>0.1143</v>
      </c>
      <c r="E1364" s="32">
        <f>IF(Recherche!$E$3='Base poids'!A1364,1,0)</f>
        <v>0</v>
      </c>
      <c r="F1364" s="32">
        <f>IF(E1364=0,0,SUM($E$2:E1364))</f>
        <v>0</v>
      </c>
    </row>
    <row r="1365" spans="1:6" hidden="1" x14ac:dyDescent="0.25">
      <c r="A1365" s="118" t="s">
        <v>4677</v>
      </c>
      <c r="B1365" s="110" t="s">
        <v>29</v>
      </c>
      <c r="C1365" s="104" t="s">
        <v>5752</v>
      </c>
      <c r="D1365" s="109">
        <v>9.8699999999999996E-2</v>
      </c>
      <c r="E1365" s="32">
        <f>IF(Recherche!$E$3='Base poids'!A1365,1,0)</f>
        <v>0</v>
      </c>
      <c r="F1365" s="32">
        <f>IF(E1365=0,0,SUM($E$2:E1365))</f>
        <v>0</v>
      </c>
    </row>
    <row r="1366" spans="1:6" hidden="1" x14ac:dyDescent="0.25">
      <c r="A1366" s="118" t="s">
        <v>4678</v>
      </c>
      <c r="B1366" s="104" t="s">
        <v>37</v>
      </c>
      <c r="C1366" s="104" t="s">
        <v>733</v>
      </c>
      <c r="D1366" s="109">
        <v>0.39200000000000002</v>
      </c>
      <c r="E1366" s="32">
        <f>IF(Recherche!$E$3='Base poids'!A1366,1,0)</f>
        <v>0</v>
      </c>
      <c r="F1366" s="32">
        <f>IF(E1366=0,0,SUM($E$2:E1366))</f>
        <v>0</v>
      </c>
    </row>
    <row r="1367" spans="1:6" hidden="1" x14ac:dyDescent="0.25">
      <c r="A1367" s="118" t="s">
        <v>4678</v>
      </c>
      <c r="B1367" s="110" t="s">
        <v>31</v>
      </c>
      <c r="C1367" s="104" t="s">
        <v>4071</v>
      </c>
      <c r="D1367" s="109">
        <v>0.34350000000000003</v>
      </c>
      <c r="E1367" s="32">
        <f>IF(Recherche!$E$3='Base poids'!A1367,1,0)</f>
        <v>0</v>
      </c>
      <c r="F1367" s="32">
        <f>IF(E1367=0,0,SUM($E$2:E1367))</f>
        <v>0</v>
      </c>
    </row>
    <row r="1368" spans="1:6" hidden="1" x14ac:dyDescent="0.25">
      <c r="A1368" s="118" t="s">
        <v>4678</v>
      </c>
      <c r="B1368" s="110" t="s">
        <v>43</v>
      </c>
      <c r="C1368" s="104" t="s">
        <v>773</v>
      </c>
      <c r="D1368" s="109">
        <v>0.15260000000000001</v>
      </c>
      <c r="E1368" s="32">
        <f>IF(Recherche!$E$3='Base poids'!A1368,1,0)</f>
        <v>0</v>
      </c>
      <c r="F1368" s="32">
        <f>IF(E1368=0,0,SUM($E$2:E1368))</f>
        <v>0</v>
      </c>
    </row>
    <row r="1369" spans="1:6" hidden="1" x14ac:dyDescent="0.25">
      <c r="A1369" s="118" t="s">
        <v>4678</v>
      </c>
      <c r="B1369" s="110" t="s">
        <v>17</v>
      </c>
      <c r="C1369" s="104" t="s">
        <v>3350</v>
      </c>
      <c r="D1369" s="109">
        <v>0.112</v>
      </c>
      <c r="E1369" s="32">
        <f>IF(Recherche!$E$3='Base poids'!A1369,1,0)</f>
        <v>0</v>
      </c>
      <c r="F1369" s="32">
        <f>IF(E1369=0,0,SUM($E$2:E1369))</f>
        <v>0</v>
      </c>
    </row>
    <row r="1370" spans="1:6" hidden="1" x14ac:dyDescent="0.25">
      <c r="A1370" s="118" t="s">
        <v>4679</v>
      </c>
      <c r="B1370" s="104" t="s">
        <v>37</v>
      </c>
      <c r="C1370" s="104" t="s">
        <v>724</v>
      </c>
      <c r="D1370" s="109">
        <v>0.43980000000000002</v>
      </c>
      <c r="E1370" s="32">
        <f>IF(Recherche!$E$3='Base poids'!A1370,1,0)</f>
        <v>0</v>
      </c>
      <c r="F1370" s="32">
        <f>IF(E1370=0,0,SUM($E$2:E1370))</f>
        <v>0</v>
      </c>
    </row>
    <row r="1371" spans="1:6" hidden="1" x14ac:dyDescent="0.25">
      <c r="A1371" s="118" t="s">
        <v>4679</v>
      </c>
      <c r="B1371" s="110" t="s">
        <v>39</v>
      </c>
      <c r="C1371" s="104" t="s">
        <v>775</v>
      </c>
      <c r="D1371" s="109">
        <v>0.3584</v>
      </c>
      <c r="E1371" s="32">
        <f>IF(Recherche!$E$3='Base poids'!A1371,1,0)</f>
        <v>0</v>
      </c>
      <c r="F1371" s="32">
        <f>IF(E1371=0,0,SUM($E$2:E1371))</f>
        <v>0</v>
      </c>
    </row>
    <row r="1372" spans="1:6" hidden="1" x14ac:dyDescent="0.25">
      <c r="A1372" s="118" t="s">
        <v>4679</v>
      </c>
      <c r="B1372" s="110" t="s">
        <v>31</v>
      </c>
      <c r="C1372" s="104" t="s">
        <v>4079</v>
      </c>
      <c r="D1372" s="109">
        <v>0.20180000000000001</v>
      </c>
      <c r="E1372" s="32">
        <f>IF(Recherche!$E$3='Base poids'!A1372,1,0)</f>
        <v>0</v>
      </c>
      <c r="F1372" s="32">
        <f>IF(E1372=0,0,SUM($E$2:E1372))</f>
        <v>0</v>
      </c>
    </row>
    <row r="1373" spans="1:6" hidden="1" x14ac:dyDescent="0.25">
      <c r="A1373" s="118" t="s">
        <v>4680</v>
      </c>
      <c r="B1373" s="110" t="s">
        <v>31</v>
      </c>
      <c r="C1373" s="104" t="s">
        <v>4649</v>
      </c>
      <c r="D1373" s="109">
        <v>0.68879999999999997</v>
      </c>
      <c r="E1373" s="32">
        <f>IF(Recherche!$E$3='Base poids'!A1373,1,0)</f>
        <v>0</v>
      </c>
      <c r="F1373" s="32">
        <f>IF(E1373=0,0,SUM($E$2:E1373))</f>
        <v>0</v>
      </c>
    </row>
    <row r="1374" spans="1:6" hidden="1" x14ac:dyDescent="0.25">
      <c r="A1374" s="118" t="s">
        <v>4680</v>
      </c>
      <c r="B1374" s="104" t="s">
        <v>37</v>
      </c>
      <c r="C1374" s="104" t="s">
        <v>727</v>
      </c>
      <c r="D1374" s="109">
        <v>0.17519999999999999</v>
      </c>
      <c r="E1374" s="32">
        <f>IF(Recherche!$E$3='Base poids'!A1374,1,0)</f>
        <v>0</v>
      </c>
      <c r="F1374" s="32">
        <f>IF(E1374=0,0,SUM($E$2:E1374))</f>
        <v>0</v>
      </c>
    </row>
    <row r="1375" spans="1:6" hidden="1" x14ac:dyDescent="0.25">
      <c r="A1375" s="118" t="s">
        <v>4680</v>
      </c>
      <c r="B1375" s="110" t="s">
        <v>43</v>
      </c>
      <c r="C1375" s="104" t="s">
        <v>778</v>
      </c>
      <c r="D1375" s="109">
        <v>0.13600000000000001</v>
      </c>
      <c r="E1375" s="32">
        <f>IF(Recherche!$E$3='Base poids'!A1375,1,0)</f>
        <v>0</v>
      </c>
      <c r="F1375" s="32">
        <f>IF(E1375=0,0,SUM($E$2:E1375))</f>
        <v>0</v>
      </c>
    </row>
    <row r="1376" spans="1:6" hidden="1" x14ac:dyDescent="0.25">
      <c r="A1376" s="118" t="s">
        <v>4681</v>
      </c>
      <c r="B1376" s="104" t="s">
        <v>37</v>
      </c>
      <c r="C1376" s="104" t="s">
        <v>727</v>
      </c>
      <c r="D1376" s="109">
        <v>0.4385</v>
      </c>
      <c r="E1376" s="32">
        <f>IF(Recherche!$E$3='Base poids'!A1376,1,0)</f>
        <v>0</v>
      </c>
      <c r="F1376" s="32">
        <f>IF(E1376=0,0,SUM($E$2:E1376))</f>
        <v>0</v>
      </c>
    </row>
    <row r="1377" spans="1:6" hidden="1" x14ac:dyDescent="0.25">
      <c r="A1377" s="118" t="s">
        <v>4681</v>
      </c>
      <c r="B1377" s="110" t="s">
        <v>31</v>
      </c>
      <c r="C1377" s="104" t="s">
        <v>4649</v>
      </c>
      <c r="D1377" s="109">
        <v>0.42309999999999998</v>
      </c>
      <c r="E1377" s="32">
        <f>IF(Recherche!$E$3='Base poids'!A1377,1,0)</f>
        <v>0</v>
      </c>
      <c r="F1377" s="32">
        <f>IF(E1377=0,0,SUM($E$2:E1377))</f>
        <v>0</v>
      </c>
    </row>
    <row r="1378" spans="1:6" hidden="1" x14ac:dyDescent="0.25">
      <c r="A1378" s="118" t="s">
        <v>4681</v>
      </c>
      <c r="B1378" s="110" t="s">
        <v>43</v>
      </c>
      <c r="C1378" s="104" t="s">
        <v>778</v>
      </c>
      <c r="D1378" s="109">
        <v>0.13850000000000001</v>
      </c>
      <c r="E1378" s="32">
        <f>IF(Recherche!$E$3='Base poids'!A1378,1,0)</f>
        <v>0</v>
      </c>
      <c r="F1378" s="32">
        <f>IF(E1378=0,0,SUM($E$2:E1378))</f>
        <v>0</v>
      </c>
    </row>
    <row r="1379" spans="1:6" hidden="1" x14ac:dyDescent="0.25">
      <c r="A1379" s="118" t="s">
        <v>4682</v>
      </c>
      <c r="B1379" s="104" t="s">
        <v>37</v>
      </c>
      <c r="C1379" s="104" t="s">
        <v>727</v>
      </c>
      <c r="D1379" s="109">
        <v>0.87760000000000005</v>
      </c>
      <c r="E1379" s="32">
        <f>IF(Recherche!$E$3='Base poids'!A1379,1,0)</f>
        <v>0</v>
      </c>
      <c r="F1379" s="32">
        <f>IF(E1379=0,0,SUM($E$2:E1379))</f>
        <v>0</v>
      </c>
    </row>
    <row r="1380" spans="1:6" hidden="1" x14ac:dyDescent="0.25">
      <c r="A1380" s="118" t="s">
        <v>4682</v>
      </c>
      <c r="B1380" s="110" t="s">
        <v>31</v>
      </c>
      <c r="C1380" s="104" t="s">
        <v>4649</v>
      </c>
      <c r="D1380" s="109">
        <v>0.12239999999999999</v>
      </c>
      <c r="E1380" s="32">
        <f>IF(Recherche!$E$3='Base poids'!A1380,1,0)</f>
        <v>0</v>
      </c>
      <c r="F1380" s="32">
        <f>IF(E1380=0,0,SUM($E$2:E1380))</f>
        <v>0</v>
      </c>
    </row>
    <row r="1381" spans="1:6" hidden="1" x14ac:dyDescent="0.25">
      <c r="A1381" s="118" t="s">
        <v>256</v>
      </c>
      <c r="B1381" s="110" t="s">
        <v>43</v>
      </c>
      <c r="C1381" s="104" t="s">
        <v>781</v>
      </c>
      <c r="D1381" s="109">
        <v>0.48649999999999999</v>
      </c>
      <c r="E1381" s="32">
        <f>IF(Recherche!$E$3='Base poids'!A1381,1,0)</f>
        <v>0</v>
      </c>
      <c r="F1381" s="32">
        <f>IF(E1381=0,0,SUM($E$2:E1381))</f>
        <v>0</v>
      </c>
    </row>
    <row r="1382" spans="1:6" hidden="1" x14ac:dyDescent="0.25">
      <c r="A1382" s="118" t="s">
        <v>256</v>
      </c>
      <c r="B1382" s="110" t="s">
        <v>31</v>
      </c>
      <c r="C1382" s="104" t="s">
        <v>4077</v>
      </c>
      <c r="D1382" s="109">
        <v>0.2238</v>
      </c>
      <c r="E1382" s="32">
        <f>IF(Recherche!$E$3='Base poids'!A1382,1,0)</f>
        <v>0</v>
      </c>
      <c r="F1382" s="32">
        <f>IF(E1382=0,0,SUM($E$2:E1382))</f>
        <v>0</v>
      </c>
    </row>
    <row r="1383" spans="1:6" hidden="1" x14ac:dyDescent="0.25">
      <c r="A1383" s="118" t="s">
        <v>256</v>
      </c>
      <c r="B1383" s="104" t="s">
        <v>37</v>
      </c>
      <c r="C1383" s="104" t="s">
        <v>729</v>
      </c>
      <c r="D1383" s="109">
        <v>0.15010000000000001</v>
      </c>
      <c r="E1383" s="32">
        <f>IF(Recherche!$E$3='Base poids'!A1383,1,0)</f>
        <v>0</v>
      </c>
      <c r="F1383" s="32">
        <f>IF(E1383=0,0,SUM($E$2:E1383))</f>
        <v>0</v>
      </c>
    </row>
    <row r="1384" spans="1:6" hidden="1" x14ac:dyDescent="0.25">
      <c r="A1384" s="118" t="s">
        <v>256</v>
      </c>
      <c r="B1384" s="110" t="s">
        <v>29</v>
      </c>
      <c r="C1384" s="104" t="s">
        <v>5810</v>
      </c>
      <c r="D1384" s="109">
        <v>0.1396</v>
      </c>
      <c r="E1384" s="32">
        <f>IF(Recherche!$E$3='Base poids'!A1384,1,0)</f>
        <v>0</v>
      </c>
      <c r="F1384" s="32">
        <f>IF(E1384=0,0,SUM($E$2:E1384))</f>
        <v>0</v>
      </c>
    </row>
    <row r="1385" spans="1:6" hidden="1" x14ac:dyDescent="0.25">
      <c r="A1385" s="118" t="s">
        <v>257</v>
      </c>
      <c r="B1385" s="104" t="s">
        <v>37</v>
      </c>
      <c r="C1385" s="104" t="s">
        <v>729</v>
      </c>
      <c r="D1385" s="109">
        <v>0.58599999999999997</v>
      </c>
      <c r="E1385" s="32">
        <f>IF(Recherche!$E$3='Base poids'!A1385,1,0)</f>
        <v>0</v>
      </c>
      <c r="F1385" s="32">
        <f>IF(E1385=0,0,SUM($E$2:E1385))</f>
        <v>0</v>
      </c>
    </row>
    <row r="1386" spans="1:6" hidden="1" x14ac:dyDescent="0.25">
      <c r="A1386" s="118" t="s">
        <v>257</v>
      </c>
      <c r="B1386" s="110" t="s">
        <v>17</v>
      </c>
      <c r="C1386" s="104" t="s">
        <v>3350</v>
      </c>
      <c r="D1386" s="109">
        <v>0.1474</v>
      </c>
      <c r="E1386" s="32">
        <f>IF(Recherche!$E$3='Base poids'!A1386,1,0)</f>
        <v>0</v>
      </c>
      <c r="F1386" s="32">
        <f>IF(E1386=0,0,SUM($E$2:E1386))</f>
        <v>0</v>
      </c>
    </row>
    <row r="1387" spans="1:6" hidden="1" x14ac:dyDescent="0.25">
      <c r="A1387" s="118" t="s">
        <v>257</v>
      </c>
      <c r="B1387" s="110" t="s">
        <v>43</v>
      </c>
      <c r="C1387" s="104" t="s">
        <v>781</v>
      </c>
      <c r="D1387" s="109">
        <v>0.1467</v>
      </c>
      <c r="E1387" s="32">
        <f>IF(Recherche!$E$3='Base poids'!A1387,1,0)</f>
        <v>0</v>
      </c>
      <c r="F1387" s="32">
        <f>IF(E1387=0,0,SUM($E$2:E1387))</f>
        <v>0</v>
      </c>
    </row>
    <row r="1388" spans="1:6" hidden="1" x14ac:dyDescent="0.25">
      <c r="A1388" s="118" t="s">
        <v>257</v>
      </c>
      <c r="B1388" s="110" t="s">
        <v>29</v>
      </c>
      <c r="C1388" s="104" t="s">
        <v>5810</v>
      </c>
      <c r="D1388" s="109">
        <v>0.11990000000000001</v>
      </c>
      <c r="E1388" s="32">
        <f>IF(Recherche!$E$3='Base poids'!A1388,1,0)</f>
        <v>0</v>
      </c>
      <c r="F1388" s="32">
        <f>IF(E1388=0,0,SUM($E$2:E1388))</f>
        <v>0</v>
      </c>
    </row>
    <row r="1389" spans="1:6" hidden="1" x14ac:dyDescent="0.25">
      <c r="A1389" s="118" t="s">
        <v>258</v>
      </c>
      <c r="B1389" s="104" t="s">
        <v>37</v>
      </c>
      <c r="C1389" s="104" t="s">
        <v>729</v>
      </c>
      <c r="D1389" s="109">
        <v>0.45610000000000001</v>
      </c>
      <c r="E1389" s="32">
        <f>IF(Recherche!$E$3='Base poids'!A1389,1,0)</f>
        <v>0</v>
      </c>
      <c r="F1389" s="32">
        <f>IF(E1389=0,0,SUM($E$2:E1389))</f>
        <v>0</v>
      </c>
    </row>
    <row r="1390" spans="1:6" hidden="1" x14ac:dyDescent="0.25">
      <c r="A1390" s="118" t="s">
        <v>258</v>
      </c>
      <c r="B1390" s="110" t="s">
        <v>31</v>
      </c>
      <c r="C1390" s="104" t="s">
        <v>4077</v>
      </c>
      <c r="D1390" s="109">
        <v>0.26869999999999999</v>
      </c>
      <c r="E1390" s="32">
        <f>IF(Recherche!$E$3='Base poids'!A1390,1,0)</f>
        <v>0</v>
      </c>
      <c r="F1390" s="32">
        <f>IF(E1390=0,0,SUM($E$2:E1390))</f>
        <v>0</v>
      </c>
    </row>
    <row r="1391" spans="1:6" hidden="1" x14ac:dyDescent="0.25">
      <c r="A1391" s="118" t="s">
        <v>258</v>
      </c>
      <c r="B1391" s="110" t="s">
        <v>29</v>
      </c>
      <c r="C1391" s="104" t="s">
        <v>5810</v>
      </c>
      <c r="D1391" s="109">
        <v>0.14099999999999999</v>
      </c>
      <c r="E1391" s="32">
        <f>IF(Recherche!$E$3='Base poids'!A1391,1,0)</f>
        <v>0</v>
      </c>
      <c r="F1391" s="32">
        <f>IF(E1391=0,0,SUM($E$2:E1391))</f>
        <v>0</v>
      </c>
    </row>
    <row r="1392" spans="1:6" hidden="1" x14ac:dyDescent="0.25">
      <c r="A1392" s="118" t="s">
        <v>258</v>
      </c>
      <c r="B1392" s="110" t="s">
        <v>43</v>
      </c>
      <c r="C1392" s="104" t="s">
        <v>781</v>
      </c>
      <c r="D1392" s="109">
        <v>0.1341</v>
      </c>
      <c r="E1392" s="32">
        <f>IF(Recherche!$E$3='Base poids'!A1392,1,0)</f>
        <v>0</v>
      </c>
      <c r="F1392" s="32">
        <f>IF(E1392=0,0,SUM($E$2:E1392))</f>
        <v>0</v>
      </c>
    </row>
    <row r="1393" spans="1:6" hidden="1" x14ac:dyDescent="0.25">
      <c r="A1393" s="118" t="s">
        <v>259</v>
      </c>
      <c r="B1393" s="110" t="s">
        <v>31</v>
      </c>
      <c r="C1393" s="104" t="s">
        <v>4077</v>
      </c>
      <c r="D1393" s="109">
        <v>0.34279999999999999</v>
      </c>
      <c r="E1393" s="32">
        <f>IF(Recherche!$E$3='Base poids'!A1393,1,0)</f>
        <v>0</v>
      </c>
      <c r="F1393" s="32">
        <f>IF(E1393=0,0,SUM($E$2:E1393))</f>
        <v>0</v>
      </c>
    </row>
    <row r="1394" spans="1:6" hidden="1" x14ac:dyDescent="0.25">
      <c r="A1394" s="118" t="s">
        <v>259</v>
      </c>
      <c r="B1394" s="104" t="s">
        <v>37</v>
      </c>
      <c r="C1394" s="104" t="s">
        <v>729</v>
      </c>
      <c r="D1394" s="109">
        <v>0.2351</v>
      </c>
      <c r="E1394" s="32">
        <f>IF(Recherche!$E$3='Base poids'!A1394,1,0)</f>
        <v>0</v>
      </c>
      <c r="F1394" s="32">
        <f>IF(E1394=0,0,SUM($E$2:E1394))</f>
        <v>0</v>
      </c>
    </row>
    <row r="1395" spans="1:6" hidden="1" x14ac:dyDescent="0.25">
      <c r="A1395" s="118" t="s">
        <v>259</v>
      </c>
      <c r="B1395" s="110" t="s">
        <v>43</v>
      </c>
      <c r="C1395" s="104" t="s">
        <v>781</v>
      </c>
      <c r="D1395" s="109">
        <v>0.21709999999999999</v>
      </c>
      <c r="E1395" s="32">
        <f>IF(Recherche!$E$3='Base poids'!A1395,1,0)</f>
        <v>0</v>
      </c>
      <c r="F1395" s="32">
        <f>IF(E1395=0,0,SUM($E$2:E1395))</f>
        <v>0</v>
      </c>
    </row>
    <row r="1396" spans="1:6" hidden="1" x14ac:dyDescent="0.25">
      <c r="A1396" s="118" t="s">
        <v>259</v>
      </c>
      <c r="B1396" s="110" t="s">
        <v>39</v>
      </c>
      <c r="C1396" s="104" t="s">
        <v>800</v>
      </c>
      <c r="D1396" s="109">
        <v>0.15679999999999999</v>
      </c>
      <c r="E1396" s="32">
        <f>IF(Recherche!$E$3='Base poids'!A1396,1,0)</f>
        <v>0</v>
      </c>
      <c r="F1396" s="32">
        <f>IF(E1396=0,0,SUM($E$2:E1396))</f>
        <v>0</v>
      </c>
    </row>
    <row r="1397" spans="1:6" hidden="1" x14ac:dyDescent="0.25">
      <c r="A1397" s="118" t="s">
        <v>259</v>
      </c>
      <c r="B1397" s="110" t="s">
        <v>29</v>
      </c>
      <c r="C1397" s="104" t="s">
        <v>5810</v>
      </c>
      <c r="D1397" s="109">
        <v>4.82E-2</v>
      </c>
      <c r="E1397" s="32">
        <f>IF(Recherche!$E$3='Base poids'!A1397,1,0)</f>
        <v>0</v>
      </c>
      <c r="F1397" s="32">
        <f>IF(E1397=0,0,SUM($E$2:E1397))</f>
        <v>0</v>
      </c>
    </row>
    <row r="1398" spans="1:6" hidden="1" x14ac:dyDescent="0.25">
      <c r="A1398" s="118" t="s">
        <v>261</v>
      </c>
      <c r="B1398" s="104" t="s">
        <v>37</v>
      </c>
      <c r="C1398" s="104" t="s">
        <v>729</v>
      </c>
      <c r="D1398" s="109">
        <v>0.66359999999999997</v>
      </c>
      <c r="E1398" s="32">
        <f>IF(Recherche!$E$3='Base poids'!A1398,1,0)</f>
        <v>0</v>
      </c>
      <c r="F1398" s="32">
        <f>IF(E1398=0,0,SUM($E$2:E1398))</f>
        <v>0</v>
      </c>
    </row>
    <row r="1399" spans="1:6" hidden="1" x14ac:dyDescent="0.25">
      <c r="A1399" s="118" t="s">
        <v>261</v>
      </c>
      <c r="B1399" s="110" t="s">
        <v>31</v>
      </c>
      <c r="C1399" s="104" t="s">
        <v>4077</v>
      </c>
      <c r="D1399" s="109">
        <v>0.22700000000000001</v>
      </c>
      <c r="E1399" s="32">
        <f>IF(Recherche!$E$3='Base poids'!A1399,1,0)</f>
        <v>0</v>
      </c>
      <c r="F1399" s="32">
        <f>IF(E1399=0,0,SUM($E$2:E1399))</f>
        <v>0</v>
      </c>
    </row>
    <row r="1400" spans="1:6" hidden="1" x14ac:dyDescent="0.25">
      <c r="A1400" s="118" t="s">
        <v>261</v>
      </c>
      <c r="B1400" s="110" t="s">
        <v>39</v>
      </c>
      <c r="C1400" s="104" t="s">
        <v>800</v>
      </c>
      <c r="D1400" s="109">
        <v>0.10929999999999999</v>
      </c>
      <c r="E1400" s="32">
        <f>IF(Recherche!$E$3='Base poids'!A1400,1,0)</f>
        <v>0</v>
      </c>
      <c r="F1400" s="32">
        <f>IF(E1400=0,0,SUM($E$2:E1400))</f>
        <v>0</v>
      </c>
    </row>
    <row r="1401" spans="1:6" hidden="1" x14ac:dyDescent="0.25">
      <c r="A1401" s="118" t="s">
        <v>262</v>
      </c>
      <c r="B1401" s="104" t="s">
        <v>37</v>
      </c>
      <c r="C1401" s="104" t="s">
        <v>729</v>
      </c>
      <c r="D1401" s="109">
        <v>0.53690000000000004</v>
      </c>
      <c r="E1401" s="32">
        <f>IF(Recherche!$E$3='Base poids'!A1401,1,0)</f>
        <v>0</v>
      </c>
      <c r="F1401" s="32">
        <f>IF(E1401=0,0,SUM($E$2:E1401))</f>
        <v>0</v>
      </c>
    </row>
    <row r="1402" spans="1:6" hidden="1" x14ac:dyDescent="0.25">
      <c r="A1402" s="118" t="s">
        <v>262</v>
      </c>
      <c r="B1402" s="110" t="s">
        <v>17</v>
      </c>
      <c r="C1402" s="104" t="s">
        <v>3350</v>
      </c>
      <c r="D1402" s="109">
        <v>0.29389999999999999</v>
      </c>
      <c r="E1402" s="32">
        <f>IF(Recherche!$E$3='Base poids'!A1402,1,0)</f>
        <v>0</v>
      </c>
      <c r="F1402" s="32">
        <f>IF(E1402=0,0,SUM($E$2:E1402))</f>
        <v>0</v>
      </c>
    </row>
    <row r="1403" spans="1:6" hidden="1" x14ac:dyDescent="0.25">
      <c r="A1403" s="118" t="s">
        <v>262</v>
      </c>
      <c r="B1403" s="110" t="s">
        <v>29</v>
      </c>
      <c r="C1403" s="104" t="s">
        <v>5810</v>
      </c>
      <c r="D1403" s="109">
        <v>0.16919999999999999</v>
      </c>
      <c r="E1403" s="32">
        <f>IF(Recherche!$E$3='Base poids'!A1403,1,0)</f>
        <v>0</v>
      </c>
      <c r="F1403" s="32">
        <f>IF(E1403=0,0,SUM($E$2:E1403))</f>
        <v>0</v>
      </c>
    </row>
    <row r="1404" spans="1:6" hidden="1" x14ac:dyDescent="0.25">
      <c r="A1404" s="118" t="s">
        <v>263</v>
      </c>
      <c r="B1404" s="104" t="s">
        <v>37</v>
      </c>
      <c r="C1404" s="104" t="s">
        <v>729</v>
      </c>
      <c r="D1404" s="109">
        <v>0.81269999999999998</v>
      </c>
      <c r="E1404" s="32">
        <f>IF(Recherche!$E$3='Base poids'!A1404,1,0)</f>
        <v>0</v>
      </c>
      <c r="F1404" s="32">
        <f>IF(E1404=0,0,SUM($E$2:E1404))</f>
        <v>0</v>
      </c>
    </row>
    <row r="1405" spans="1:6" hidden="1" x14ac:dyDescent="0.25">
      <c r="A1405" s="118" t="s">
        <v>263</v>
      </c>
      <c r="B1405" s="110" t="s">
        <v>43</v>
      </c>
      <c r="C1405" s="104" t="s">
        <v>781</v>
      </c>
      <c r="D1405" s="109">
        <v>0.18729999999999999</v>
      </c>
      <c r="E1405" s="32">
        <f>IF(Recherche!$E$3='Base poids'!A1405,1,0)</f>
        <v>0</v>
      </c>
      <c r="F1405" s="32">
        <f>IF(E1405=0,0,SUM($E$2:E1405))</f>
        <v>0</v>
      </c>
    </row>
    <row r="1406" spans="1:6" hidden="1" x14ac:dyDescent="0.25">
      <c r="A1406" s="118" t="s">
        <v>265</v>
      </c>
      <c r="B1406" s="110" t="s">
        <v>29</v>
      </c>
      <c r="C1406" s="104" t="s">
        <v>5673</v>
      </c>
      <c r="D1406" s="109">
        <v>0.42309999999999998</v>
      </c>
      <c r="E1406" s="32">
        <f>IF(Recherche!$E$3='Base poids'!A1406,1,0)</f>
        <v>0</v>
      </c>
      <c r="F1406" s="32">
        <f>IF(E1406=0,0,SUM($E$2:E1406))</f>
        <v>0</v>
      </c>
    </row>
    <row r="1407" spans="1:6" hidden="1" x14ac:dyDescent="0.25">
      <c r="A1407" s="118" t="s">
        <v>265</v>
      </c>
      <c r="B1407" s="104" t="s">
        <v>37</v>
      </c>
      <c r="C1407" s="104" t="s">
        <v>729</v>
      </c>
      <c r="D1407" s="109">
        <v>0.40129999999999999</v>
      </c>
      <c r="E1407" s="32">
        <f>IF(Recherche!$E$3='Base poids'!A1407,1,0)</f>
        <v>0</v>
      </c>
      <c r="F1407" s="32">
        <f>IF(E1407=0,0,SUM($E$2:E1407))</f>
        <v>0</v>
      </c>
    </row>
    <row r="1408" spans="1:6" hidden="1" x14ac:dyDescent="0.25">
      <c r="A1408" s="118" t="s">
        <v>265</v>
      </c>
      <c r="B1408" s="110" t="s">
        <v>25</v>
      </c>
      <c r="C1408" s="104" t="s">
        <v>807</v>
      </c>
      <c r="D1408" s="109">
        <v>0.17560000000000001</v>
      </c>
      <c r="E1408" s="32">
        <f>IF(Recherche!$E$3='Base poids'!A1408,1,0)</f>
        <v>0</v>
      </c>
      <c r="F1408" s="32">
        <f>IF(E1408=0,0,SUM($E$2:E1408))</f>
        <v>0</v>
      </c>
    </row>
    <row r="1409" spans="1:6" hidden="1" x14ac:dyDescent="0.25">
      <c r="A1409" s="118" t="s">
        <v>412</v>
      </c>
      <c r="B1409" s="104" t="s">
        <v>37</v>
      </c>
      <c r="C1409" s="104" t="s">
        <v>729</v>
      </c>
      <c r="D1409" s="109">
        <v>0.49780000000000002</v>
      </c>
      <c r="E1409" s="32">
        <f>IF(Recherche!$E$3='Base poids'!A1409,1,0)</f>
        <v>0</v>
      </c>
      <c r="F1409" s="32">
        <f>IF(E1409=0,0,SUM($E$2:E1409))</f>
        <v>0</v>
      </c>
    </row>
    <row r="1410" spans="1:6" hidden="1" x14ac:dyDescent="0.25">
      <c r="A1410" s="118" t="s">
        <v>412</v>
      </c>
      <c r="B1410" s="110" t="s">
        <v>43</v>
      </c>
      <c r="C1410" s="104" t="s">
        <v>774</v>
      </c>
      <c r="D1410" s="109">
        <v>0.17100000000000001</v>
      </c>
      <c r="E1410" s="32">
        <f>IF(Recherche!$E$3='Base poids'!A1410,1,0)</f>
        <v>0</v>
      </c>
      <c r="F1410" s="32">
        <f>IF(E1410=0,0,SUM($E$2:E1410))</f>
        <v>0</v>
      </c>
    </row>
    <row r="1411" spans="1:6" hidden="1" x14ac:dyDescent="0.25">
      <c r="A1411" s="118" t="s">
        <v>412</v>
      </c>
      <c r="B1411" s="110" t="s">
        <v>31</v>
      </c>
      <c r="C1411" s="104" t="s">
        <v>4078</v>
      </c>
      <c r="D1411" s="109">
        <v>0.14799999999999999</v>
      </c>
      <c r="E1411" s="32">
        <f>IF(Recherche!$E$3='Base poids'!A1411,1,0)</f>
        <v>0</v>
      </c>
      <c r="F1411" s="32">
        <f>IF(E1411=0,0,SUM($E$2:E1411))</f>
        <v>0</v>
      </c>
    </row>
    <row r="1412" spans="1:6" hidden="1" x14ac:dyDescent="0.25">
      <c r="A1412" s="118" t="s">
        <v>412</v>
      </c>
      <c r="B1412" s="110" t="s">
        <v>17</v>
      </c>
      <c r="C1412" s="104" t="s">
        <v>3350</v>
      </c>
      <c r="D1412" s="109">
        <v>0.1051</v>
      </c>
      <c r="E1412" s="32">
        <f>IF(Recherche!$E$3='Base poids'!A1412,1,0)</f>
        <v>0</v>
      </c>
      <c r="F1412" s="32">
        <f>IF(E1412=0,0,SUM($E$2:E1412))</f>
        <v>0</v>
      </c>
    </row>
    <row r="1413" spans="1:6" hidden="1" x14ac:dyDescent="0.25">
      <c r="A1413" s="118" t="s">
        <v>412</v>
      </c>
      <c r="B1413" s="110" t="s">
        <v>29</v>
      </c>
      <c r="C1413" s="104" t="s">
        <v>5810</v>
      </c>
      <c r="D1413" s="109">
        <v>7.8100000000000003E-2</v>
      </c>
      <c r="E1413" s="32">
        <f>IF(Recherche!$E$3='Base poids'!A1413,1,0)</f>
        <v>0</v>
      </c>
      <c r="F1413" s="32">
        <f>IF(E1413=0,0,SUM($E$2:E1413))</f>
        <v>0</v>
      </c>
    </row>
    <row r="1414" spans="1:6" hidden="1" x14ac:dyDescent="0.25">
      <c r="A1414" s="118" t="s">
        <v>4683</v>
      </c>
      <c r="B1414" s="110" t="s">
        <v>31</v>
      </c>
      <c r="C1414" s="104" t="s">
        <v>4077</v>
      </c>
      <c r="D1414" s="109">
        <v>0.42749999999999999</v>
      </c>
      <c r="E1414" s="32">
        <f>IF(Recherche!$E$3='Base poids'!A1414,1,0)</f>
        <v>0</v>
      </c>
      <c r="F1414" s="32">
        <f>IF(E1414=0,0,SUM($E$2:E1414))</f>
        <v>0</v>
      </c>
    </row>
    <row r="1415" spans="1:6" hidden="1" x14ac:dyDescent="0.25">
      <c r="A1415" s="118" t="s">
        <v>4683</v>
      </c>
      <c r="B1415" s="110" t="s">
        <v>29</v>
      </c>
      <c r="C1415" s="104" t="s">
        <v>5810</v>
      </c>
      <c r="D1415" s="109">
        <v>0.24310000000000001</v>
      </c>
      <c r="E1415" s="32">
        <f>IF(Recherche!$E$3='Base poids'!A1415,1,0)</f>
        <v>0</v>
      </c>
      <c r="F1415" s="32">
        <f>IF(E1415=0,0,SUM($E$2:E1415))</f>
        <v>0</v>
      </c>
    </row>
    <row r="1416" spans="1:6" hidden="1" x14ac:dyDescent="0.25">
      <c r="A1416" s="118" t="s">
        <v>4683</v>
      </c>
      <c r="B1416" s="110" t="s">
        <v>43</v>
      </c>
      <c r="C1416" s="104" t="s">
        <v>781</v>
      </c>
      <c r="D1416" s="109">
        <v>0.12939999999999999</v>
      </c>
      <c r="E1416" s="32">
        <f>IF(Recherche!$E$3='Base poids'!A1416,1,0)</f>
        <v>0</v>
      </c>
      <c r="F1416" s="32">
        <f>IF(E1416=0,0,SUM($E$2:E1416))</f>
        <v>0</v>
      </c>
    </row>
    <row r="1417" spans="1:6" hidden="1" x14ac:dyDescent="0.25">
      <c r="A1417" s="118" t="s">
        <v>4683</v>
      </c>
      <c r="B1417" s="110" t="s">
        <v>39</v>
      </c>
      <c r="C1417" s="104" t="s">
        <v>800</v>
      </c>
      <c r="D1417" s="109">
        <v>0.10199999999999999</v>
      </c>
      <c r="E1417" s="32">
        <f>IF(Recherche!$E$3='Base poids'!A1417,1,0)</f>
        <v>0</v>
      </c>
      <c r="F1417" s="32">
        <f>IF(E1417=0,0,SUM($E$2:E1417))</f>
        <v>0</v>
      </c>
    </row>
    <row r="1418" spans="1:6" hidden="1" x14ac:dyDescent="0.25">
      <c r="A1418" s="118" t="s">
        <v>4683</v>
      </c>
      <c r="B1418" s="110" t="s">
        <v>17</v>
      </c>
      <c r="C1418" s="104" t="s">
        <v>3350</v>
      </c>
      <c r="D1418" s="109">
        <v>9.8000000000000004E-2</v>
      </c>
      <c r="E1418" s="32">
        <f>IF(Recherche!$E$3='Base poids'!A1418,1,0)</f>
        <v>0</v>
      </c>
      <c r="F1418" s="32">
        <f>IF(E1418=0,0,SUM($E$2:E1418))</f>
        <v>0</v>
      </c>
    </row>
    <row r="1419" spans="1:6" hidden="1" x14ac:dyDescent="0.25">
      <c r="A1419" s="118" t="s">
        <v>268</v>
      </c>
      <c r="B1419" s="104" t="s">
        <v>37</v>
      </c>
      <c r="C1419" s="104" t="s">
        <v>729</v>
      </c>
      <c r="D1419" s="109">
        <v>0.8075</v>
      </c>
      <c r="E1419" s="32">
        <f>IF(Recherche!$E$3='Base poids'!A1419,1,0)</f>
        <v>0</v>
      </c>
      <c r="F1419" s="32">
        <f>IF(E1419=0,0,SUM($E$2:E1419))</f>
        <v>0</v>
      </c>
    </row>
    <row r="1420" spans="1:6" hidden="1" x14ac:dyDescent="0.25">
      <c r="A1420" s="118" t="s">
        <v>268</v>
      </c>
      <c r="B1420" s="110" t="s">
        <v>43</v>
      </c>
      <c r="C1420" s="104" t="s">
        <v>781</v>
      </c>
      <c r="D1420" s="109">
        <v>0.1046</v>
      </c>
      <c r="E1420" s="32">
        <f>IF(Recherche!$E$3='Base poids'!A1420,1,0)</f>
        <v>0</v>
      </c>
      <c r="F1420" s="32">
        <f>IF(E1420=0,0,SUM($E$2:E1420))</f>
        <v>0</v>
      </c>
    </row>
    <row r="1421" spans="1:6" hidden="1" x14ac:dyDescent="0.25">
      <c r="A1421" s="118" t="s">
        <v>268</v>
      </c>
      <c r="B1421" s="110" t="s">
        <v>29</v>
      </c>
      <c r="C1421" s="104" t="s">
        <v>5810</v>
      </c>
      <c r="D1421" s="109">
        <v>8.7900000000000006E-2</v>
      </c>
      <c r="E1421" s="32">
        <f>IF(Recherche!$E$3='Base poids'!A1421,1,0)</f>
        <v>0</v>
      </c>
      <c r="F1421" s="32">
        <f>IF(E1421=0,0,SUM($E$2:E1421))</f>
        <v>0</v>
      </c>
    </row>
    <row r="1422" spans="1:6" hidden="1" x14ac:dyDescent="0.25">
      <c r="A1422" s="118" t="s">
        <v>423</v>
      </c>
      <c r="B1422" s="110" t="s">
        <v>25</v>
      </c>
      <c r="C1422" s="104" t="s">
        <v>803</v>
      </c>
      <c r="D1422" s="109">
        <v>0.82140000000000002</v>
      </c>
      <c r="E1422" s="32">
        <f>IF(Recherche!$E$3='Base poids'!A1422,1,0)</f>
        <v>0</v>
      </c>
      <c r="F1422" s="32">
        <f>IF(E1422=0,0,SUM($E$2:E1422))</f>
        <v>0</v>
      </c>
    </row>
    <row r="1423" spans="1:6" hidden="1" x14ac:dyDescent="0.25">
      <c r="A1423" s="118" t="s">
        <v>423</v>
      </c>
      <c r="B1423" s="110" t="s">
        <v>31</v>
      </c>
      <c r="C1423" s="104" t="s">
        <v>4077</v>
      </c>
      <c r="D1423" s="109">
        <v>0.17860000000000001</v>
      </c>
      <c r="E1423" s="32">
        <f>IF(Recherche!$E$3='Base poids'!A1423,1,0)</f>
        <v>0</v>
      </c>
      <c r="F1423" s="32">
        <f>IF(E1423=0,0,SUM($E$2:E1423))</f>
        <v>0</v>
      </c>
    </row>
    <row r="1424" spans="1:6" hidden="1" x14ac:dyDescent="0.25">
      <c r="A1424" s="118" t="s">
        <v>4684</v>
      </c>
      <c r="B1424" s="110" t="s">
        <v>25</v>
      </c>
      <c r="C1424" s="104" t="s">
        <v>807</v>
      </c>
      <c r="D1424" s="109">
        <v>0.90410000000000001</v>
      </c>
      <c r="E1424" s="32">
        <f>IF(Recherche!$E$3='Base poids'!A1424,1,0)</f>
        <v>0</v>
      </c>
      <c r="F1424" s="32">
        <f>IF(E1424=0,0,SUM($E$2:E1424))</f>
        <v>0</v>
      </c>
    </row>
    <row r="1425" spans="1:6" hidden="1" x14ac:dyDescent="0.25">
      <c r="A1425" s="118" t="s">
        <v>4684</v>
      </c>
      <c r="B1425" s="110" t="s">
        <v>31</v>
      </c>
      <c r="C1425" s="104" t="s">
        <v>4077</v>
      </c>
      <c r="D1425" s="109">
        <v>9.5899999999999999E-2</v>
      </c>
      <c r="E1425" s="32">
        <f>IF(Recherche!$E$3='Base poids'!A1425,1,0)</f>
        <v>0</v>
      </c>
      <c r="F1425" s="32">
        <f>IF(E1425=0,0,SUM($E$2:E1425))</f>
        <v>0</v>
      </c>
    </row>
    <row r="1426" spans="1:6" hidden="1" x14ac:dyDescent="0.25">
      <c r="A1426" s="118" t="s">
        <v>270</v>
      </c>
      <c r="B1426" s="104" t="s">
        <v>37</v>
      </c>
      <c r="C1426" s="104" t="s">
        <v>729</v>
      </c>
      <c r="D1426" s="109">
        <v>0.57709999999999995</v>
      </c>
      <c r="E1426" s="32">
        <f>IF(Recherche!$E$3='Base poids'!A1426,1,0)</f>
        <v>0</v>
      </c>
      <c r="F1426" s="32">
        <f>IF(E1426=0,0,SUM($E$2:E1426))</f>
        <v>0</v>
      </c>
    </row>
    <row r="1427" spans="1:6" hidden="1" x14ac:dyDescent="0.25">
      <c r="A1427" s="118" t="s">
        <v>270</v>
      </c>
      <c r="B1427" s="110" t="s">
        <v>17</v>
      </c>
      <c r="C1427" s="104" t="s">
        <v>3350</v>
      </c>
      <c r="D1427" s="109">
        <v>0.24460000000000001</v>
      </c>
      <c r="E1427" s="32">
        <f>IF(Recherche!$E$3='Base poids'!A1427,1,0)</f>
        <v>0</v>
      </c>
      <c r="F1427" s="32">
        <f>IF(E1427=0,0,SUM($E$2:E1427))</f>
        <v>0</v>
      </c>
    </row>
    <row r="1428" spans="1:6" hidden="1" x14ac:dyDescent="0.25">
      <c r="A1428" s="118" t="s">
        <v>270</v>
      </c>
      <c r="B1428" s="110" t="s">
        <v>29</v>
      </c>
      <c r="C1428" s="110" t="s">
        <v>5810</v>
      </c>
      <c r="D1428" s="109">
        <v>0.1782</v>
      </c>
      <c r="E1428" s="32">
        <f>IF(Recherche!$E$3='Base poids'!A1428,1,0)</f>
        <v>0</v>
      </c>
      <c r="F1428" s="32">
        <f>IF(E1428=0,0,SUM($E$2:E1428))</f>
        <v>0</v>
      </c>
    </row>
    <row r="1429" spans="1:6" hidden="1" x14ac:dyDescent="0.25">
      <c r="A1429" s="121" t="s">
        <v>5105</v>
      </c>
      <c r="B1429" s="110" t="s">
        <v>37</v>
      </c>
      <c r="C1429" s="110" t="s">
        <v>729</v>
      </c>
      <c r="D1429" s="33">
        <v>0.7127</v>
      </c>
      <c r="E1429" s="32">
        <f>IF(Recherche!$E$3='Base poids'!A1429,1,0)</f>
        <v>0</v>
      </c>
      <c r="F1429" s="32">
        <f>IF(E1429=0,0,SUM($E$2:E1429))</f>
        <v>0</v>
      </c>
    </row>
    <row r="1430" spans="1:6" hidden="1" x14ac:dyDescent="0.25">
      <c r="A1430" s="121" t="s">
        <v>5105</v>
      </c>
      <c r="B1430" s="110" t="s">
        <v>39</v>
      </c>
      <c r="C1430" s="110" t="s">
        <v>795</v>
      </c>
      <c r="D1430" s="33">
        <v>0.17299999999999999</v>
      </c>
      <c r="E1430" s="32">
        <f>IF(Recherche!$E$3='Base poids'!A1430,1,0)</f>
        <v>0</v>
      </c>
      <c r="F1430" s="32">
        <f>IF(E1430=0,0,SUM($E$2:E1430))</f>
        <v>0</v>
      </c>
    </row>
    <row r="1431" spans="1:6" hidden="1" x14ac:dyDescent="0.25">
      <c r="A1431" s="121" t="s">
        <v>5105</v>
      </c>
      <c r="B1431" s="110" t="s">
        <v>14</v>
      </c>
      <c r="C1431" s="110" t="s">
        <v>14</v>
      </c>
      <c r="D1431" s="33">
        <v>0.1142</v>
      </c>
      <c r="E1431" s="32">
        <f>IF(Recherche!$E$3='Base poids'!A1431,1,0)</f>
        <v>0</v>
      </c>
      <c r="F1431" s="32">
        <f>IF(E1431=0,0,SUM($E$2:E1431))</f>
        <v>0</v>
      </c>
    </row>
    <row r="1432" spans="1:6" hidden="1" x14ac:dyDescent="0.25">
      <c r="A1432" s="121" t="s">
        <v>5105</v>
      </c>
      <c r="B1432" s="110" t="s">
        <v>31</v>
      </c>
      <c r="C1432" s="110" t="s">
        <v>4084</v>
      </c>
      <c r="D1432" s="33">
        <v>0.01</v>
      </c>
      <c r="E1432" s="32">
        <f>IF(Recherche!$E$3='Base poids'!A1432,1,0)</f>
        <v>0</v>
      </c>
      <c r="F1432" s="32">
        <f>IF(E1432=0,0,SUM($E$2:E1432))</f>
        <v>0</v>
      </c>
    </row>
    <row r="1433" spans="1:6" hidden="1" x14ac:dyDescent="0.25">
      <c r="A1433" s="121" t="s">
        <v>5105</v>
      </c>
      <c r="B1433" s="110" t="s">
        <v>43</v>
      </c>
      <c r="C1433" s="110" t="s">
        <v>983</v>
      </c>
      <c r="D1433" s="33">
        <v>0.01</v>
      </c>
      <c r="E1433" s="32">
        <f>IF(Recherche!$E$3='Base poids'!A1433,1,0)</f>
        <v>0</v>
      </c>
      <c r="F1433" s="32">
        <f>IF(E1433=0,0,SUM($E$2:E1433))</f>
        <v>0</v>
      </c>
    </row>
    <row r="1434" spans="1:6" hidden="1" x14ac:dyDescent="0.25">
      <c r="A1434" s="118" t="s">
        <v>4685</v>
      </c>
      <c r="B1434" s="110" t="s">
        <v>4605</v>
      </c>
      <c r="C1434" s="110" t="s">
        <v>4605</v>
      </c>
      <c r="D1434" s="111">
        <v>0.87370000000000003</v>
      </c>
      <c r="E1434" s="32">
        <f>IF(Recherche!$E$3='Base poids'!A1434,1,0)</f>
        <v>0</v>
      </c>
      <c r="F1434" s="32">
        <f>IF(E1434=0,0,SUM($E$2:E1434))</f>
        <v>0</v>
      </c>
    </row>
    <row r="1435" spans="1:6" hidden="1" x14ac:dyDescent="0.25">
      <c r="A1435" s="118" t="s">
        <v>4685</v>
      </c>
      <c r="B1435" s="110" t="s">
        <v>29</v>
      </c>
      <c r="C1435" s="104" t="s">
        <v>5810</v>
      </c>
      <c r="D1435" s="109">
        <v>0.1263</v>
      </c>
      <c r="E1435" s="32">
        <f>IF(Recherche!$E$3='Base poids'!A1435,1,0)</f>
        <v>0</v>
      </c>
      <c r="F1435" s="32">
        <f>IF(E1435=0,0,SUM($E$2:E1435))</f>
        <v>0</v>
      </c>
    </row>
    <row r="1436" spans="1:6" hidden="1" x14ac:dyDescent="0.25">
      <c r="A1436" s="118" t="s">
        <v>5096</v>
      </c>
      <c r="B1436" s="104" t="s">
        <v>37</v>
      </c>
      <c r="C1436" s="104" t="s">
        <v>731</v>
      </c>
      <c r="D1436" s="109">
        <v>0.34520000000000001</v>
      </c>
      <c r="E1436" s="32">
        <f>IF(Recherche!$E$3='Base poids'!A1436,1,0)</f>
        <v>0</v>
      </c>
      <c r="F1436" s="32">
        <f>IF(E1436=0,0,SUM($E$2:E1436))</f>
        <v>0</v>
      </c>
    </row>
    <row r="1437" spans="1:6" hidden="1" x14ac:dyDescent="0.25">
      <c r="A1437" s="118" t="s">
        <v>5096</v>
      </c>
      <c r="B1437" s="110" t="s">
        <v>29</v>
      </c>
      <c r="C1437" s="104" t="s">
        <v>5803</v>
      </c>
      <c r="D1437" s="109">
        <v>0.2137</v>
      </c>
      <c r="E1437" s="32">
        <f>IF(Recherche!$E$3='Base poids'!A1437,1,0)</f>
        <v>0</v>
      </c>
      <c r="F1437" s="32">
        <f>IF(E1437=0,0,SUM($E$2:E1437))</f>
        <v>0</v>
      </c>
    </row>
    <row r="1438" spans="1:6" hidden="1" x14ac:dyDescent="0.25">
      <c r="A1438" s="118" t="s">
        <v>5096</v>
      </c>
      <c r="B1438" s="110" t="s">
        <v>31</v>
      </c>
      <c r="C1438" s="104" t="s">
        <v>4080</v>
      </c>
      <c r="D1438" s="109">
        <v>0.14269999999999999</v>
      </c>
      <c r="E1438" s="32">
        <f>IF(Recherche!$E$3='Base poids'!A1438,1,0)</f>
        <v>0</v>
      </c>
      <c r="F1438" s="32">
        <f>IF(E1438=0,0,SUM($E$2:E1438))</f>
        <v>0</v>
      </c>
    </row>
    <row r="1439" spans="1:6" hidden="1" x14ac:dyDescent="0.25">
      <c r="A1439" s="118" t="s">
        <v>5096</v>
      </c>
      <c r="B1439" s="110" t="s">
        <v>17</v>
      </c>
      <c r="C1439" s="104" t="s">
        <v>3350</v>
      </c>
      <c r="D1439" s="109">
        <v>0.1077</v>
      </c>
      <c r="E1439" s="32">
        <f>IF(Recherche!$E$3='Base poids'!A1439,1,0)</f>
        <v>0</v>
      </c>
      <c r="F1439" s="32">
        <f>IF(E1439=0,0,SUM($E$2:E1439))</f>
        <v>0</v>
      </c>
    </row>
    <row r="1440" spans="1:6" hidden="1" x14ac:dyDescent="0.25">
      <c r="A1440" s="118" t="s">
        <v>5096</v>
      </c>
      <c r="B1440" s="110" t="s">
        <v>43</v>
      </c>
      <c r="C1440" s="104" t="s">
        <v>774</v>
      </c>
      <c r="D1440" s="109">
        <v>9.7199999999999995E-2</v>
      </c>
      <c r="E1440" s="32">
        <f>IF(Recherche!$E$3='Base poids'!A1440,1,0)</f>
        <v>0</v>
      </c>
      <c r="F1440" s="32">
        <f>IF(E1440=0,0,SUM($E$2:E1440))</f>
        <v>0</v>
      </c>
    </row>
    <row r="1441" spans="1:6" hidden="1" x14ac:dyDescent="0.25">
      <c r="A1441" s="118" t="s">
        <v>5096</v>
      </c>
      <c r="B1441" s="110" t="s">
        <v>39</v>
      </c>
      <c r="C1441" s="104" t="s">
        <v>775</v>
      </c>
      <c r="D1441" s="109">
        <v>9.3600000000000003E-2</v>
      </c>
      <c r="E1441" s="32">
        <f>IF(Recherche!$E$3='Base poids'!A1441,1,0)</f>
        <v>0</v>
      </c>
      <c r="F1441" s="32">
        <f>IF(E1441=0,0,SUM($E$2:E1441))</f>
        <v>0</v>
      </c>
    </row>
    <row r="1442" spans="1:6" hidden="1" x14ac:dyDescent="0.25">
      <c r="A1442" s="118" t="s">
        <v>425</v>
      </c>
      <c r="B1442" s="104" t="s">
        <v>37</v>
      </c>
      <c r="C1442" s="104" t="s">
        <v>733</v>
      </c>
      <c r="D1442" s="109">
        <v>0.36830000000000002</v>
      </c>
      <c r="E1442" s="32">
        <f>IF(Recherche!$E$3='Base poids'!A1442,1,0)</f>
        <v>0</v>
      </c>
      <c r="F1442" s="32">
        <f>IF(E1442=0,0,SUM($E$2:E1442))</f>
        <v>0</v>
      </c>
    </row>
    <row r="1443" spans="1:6" hidden="1" x14ac:dyDescent="0.25">
      <c r="A1443" s="118" t="s">
        <v>425</v>
      </c>
      <c r="B1443" s="110" t="s">
        <v>31</v>
      </c>
      <c r="C1443" s="104" t="s">
        <v>4071</v>
      </c>
      <c r="D1443" s="109">
        <v>0.36159999999999998</v>
      </c>
      <c r="E1443" s="32">
        <f>IF(Recherche!$E$3='Base poids'!A1443,1,0)</f>
        <v>0</v>
      </c>
      <c r="F1443" s="32">
        <f>IF(E1443=0,0,SUM($E$2:E1443))</f>
        <v>0</v>
      </c>
    </row>
    <row r="1444" spans="1:6" hidden="1" x14ac:dyDescent="0.25">
      <c r="A1444" s="118" t="s">
        <v>425</v>
      </c>
      <c r="B1444" s="110" t="s">
        <v>43</v>
      </c>
      <c r="C1444" s="104" t="s">
        <v>772</v>
      </c>
      <c r="D1444" s="109">
        <v>0.1517</v>
      </c>
      <c r="E1444" s="32">
        <f>IF(Recherche!$E$3='Base poids'!A1444,1,0)</f>
        <v>0</v>
      </c>
      <c r="F1444" s="32">
        <f>IF(E1444=0,0,SUM($E$2:E1444))</f>
        <v>0</v>
      </c>
    </row>
    <row r="1445" spans="1:6" hidden="1" x14ac:dyDescent="0.25">
      <c r="A1445" s="118" t="s">
        <v>425</v>
      </c>
      <c r="B1445" s="110" t="s">
        <v>25</v>
      </c>
      <c r="C1445" s="104" t="s">
        <v>786</v>
      </c>
      <c r="D1445" s="109">
        <v>0.11840000000000001</v>
      </c>
      <c r="E1445" s="32">
        <f>IF(Recherche!$E$3='Base poids'!A1445,1,0)</f>
        <v>0</v>
      </c>
      <c r="F1445" s="32">
        <f>IF(E1445=0,0,SUM($E$2:E1445))</f>
        <v>0</v>
      </c>
    </row>
    <row r="1446" spans="1:6" hidden="1" x14ac:dyDescent="0.25">
      <c r="A1446" s="118" t="s">
        <v>5084</v>
      </c>
      <c r="B1446" s="110" t="s">
        <v>43</v>
      </c>
      <c r="C1446" s="104" t="s">
        <v>778</v>
      </c>
      <c r="D1446" s="109">
        <v>0.25750000000000001</v>
      </c>
      <c r="E1446" s="32">
        <f>IF(Recherche!$E$3='Base poids'!A1446,1,0)</f>
        <v>0</v>
      </c>
      <c r="F1446" s="32">
        <f>IF(E1446=0,0,SUM($E$2:E1446))</f>
        <v>0</v>
      </c>
    </row>
    <row r="1447" spans="1:6" hidden="1" x14ac:dyDescent="0.25">
      <c r="A1447" s="118" t="s">
        <v>5084</v>
      </c>
      <c r="B1447" s="110" t="s">
        <v>31</v>
      </c>
      <c r="C1447" s="104" t="s">
        <v>4075</v>
      </c>
      <c r="D1447" s="109">
        <v>0.25459999999999999</v>
      </c>
      <c r="E1447" s="32">
        <f>IF(Recherche!$E$3='Base poids'!A1447,1,0)</f>
        <v>0</v>
      </c>
      <c r="F1447" s="32">
        <f>IF(E1447=0,0,SUM($E$2:E1447))</f>
        <v>0</v>
      </c>
    </row>
    <row r="1448" spans="1:6" hidden="1" x14ac:dyDescent="0.25">
      <c r="A1448" s="118" t="s">
        <v>5084</v>
      </c>
      <c r="B1448" s="104" t="s">
        <v>37</v>
      </c>
      <c r="C1448" s="104" t="s">
        <v>727</v>
      </c>
      <c r="D1448" s="109">
        <v>0.2475</v>
      </c>
      <c r="E1448" s="32">
        <f>IF(Recherche!$E$3='Base poids'!A1448,1,0)</f>
        <v>0</v>
      </c>
      <c r="F1448" s="32">
        <f>IF(E1448=0,0,SUM($E$2:E1448))</f>
        <v>0</v>
      </c>
    </row>
    <row r="1449" spans="1:6" hidden="1" x14ac:dyDescent="0.25">
      <c r="A1449" s="118" t="s">
        <v>5084</v>
      </c>
      <c r="B1449" s="110" t="s">
        <v>39</v>
      </c>
      <c r="C1449" s="104" t="s">
        <v>779</v>
      </c>
      <c r="D1449" s="109">
        <v>0.1565</v>
      </c>
      <c r="E1449" s="32">
        <f>IF(Recherche!$E$3='Base poids'!A1449,1,0)</f>
        <v>0</v>
      </c>
      <c r="F1449" s="32">
        <f>IF(E1449=0,0,SUM($E$2:E1449))</f>
        <v>0</v>
      </c>
    </row>
    <row r="1450" spans="1:6" hidden="1" x14ac:dyDescent="0.25">
      <c r="A1450" s="118" t="s">
        <v>5084</v>
      </c>
      <c r="B1450" s="110" t="s">
        <v>29</v>
      </c>
      <c r="C1450" s="104" t="s">
        <v>5796</v>
      </c>
      <c r="D1450" s="109">
        <v>8.3799999999999999E-2</v>
      </c>
      <c r="E1450" s="32">
        <f>IF(Recherche!$E$3='Base poids'!A1450,1,0)</f>
        <v>0</v>
      </c>
      <c r="F1450" s="32">
        <f>IF(E1450=0,0,SUM($E$2:E1450))</f>
        <v>0</v>
      </c>
    </row>
    <row r="1451" spans="1:6" hidden="1" x14ac:dyDescent="0.25">
      <c r="A1451" s="118" t="s">
        <v>5086</v>
      </c>
      <c r="B1451" s="110" t="s">
        <v>31</v>
      </c>
      <c r="C1451" s="104" t="s">
        <v>4075</v>
      </c>
      <c r="D1451" s="109">
        <v>0.37269999999999998</v>
      </c>
      <c r="E1451" s="32">
        <f>IF(Recherche!$E$3='Base poids'!A1451,1,0)</f>
        <v>0</v>
      </c>
      <c r="F1451" s="32">
        <f>IF(E1451=0,0,SUM($E$2:E1451))</f>
        <v>0</v>
      </c>
    </row>
    <row r="1452" spans="1:6" hidden="1" x14ac:dyDescent="0.25">
      <c r="A1452" s="118" t="s">
        <v>5086</v>
      </c>
      <c r="B1452" s="110" t="s">
        <v>43</v>
      </c>
      <c r="C1452" s="104" t="s">
        <v>778</v>
      </c>
      <c r="D1452" s="109">
        <v>0.2606</v>
      </c>
      <c r="E1452" s="32">
        <f>IF(Recherche!$E$3='Base poids'!A1452,1,0)</f>
        <v>0</v>
      </c>
      <c r="F1452" s="32">
        <f>IF(E1452=0,0,SUM($E$2:E1452))</f>
        <v>0</v>
      </c>
    </row>
    <row r="1453" spans="1:6" hidden="1" x14ac:dyDescent="0.25">
      <c r="A1453" s="118" t="s">
        <v>5086</v>
      </c>
      <c r="B1453" s="104" t="s">
        <v>37</v>
      </c>
      <c r="C1453" s="104" t="s">
        <v>727</v>
      </c>
      <c r="D1453" s="109">
        <v>0.25950000000000001</v>
      </c>
      <c r="E1453" s="32">
        <f>IF(Recherche!$E$3='Base poids'!A1453,1,0)</f>
        <v>0</v>
      </c>
      <c r="F1453" s="32">
        <f>IF(E1453=0,0,SUM($E$2:E1453))</f>
        <v>0</v>
      </c>
    </row>
    <row r="1454" spans="1:6" hidden="1" x14ac:dyDescent="0.25">
      <c r="A1454" s="118" t="s">
        <v>5086</v>
      </c>
      <c r="B1454" s="110" t="s">
        <v>39</v>
      </c>
      <c r="C1454" s="104" t="s">
        <v>779</v>
      </c>
      <c r="D1454" s="109">
        <v>0.1072</v>
      </c>
      <c r="E1454" s="32">
        <f>IF(Recherche!$E$3='Base poids'!A1454,1,0)</f>
        <v>0</v>
      </c>
      <c r="F1454" s="32">
        <f>IF(E1454=0,0,SUM($E$2:E1454))</f>
        <v>0</v>
      </c>
    </row>
    <row r="1455" spans="1:6" hidden="1" x14ac:dyDescent="0.25">
      <c r="A1455" s="118" t="s">
        <v>5091</v>
      </c>
      <c r="B1455" s="104" t="s">
        <v>37</v>
      </c>
      <c r="C1455" s="104" t="s">
        <v>726</v>
      </c>
      <c r="D1455" s="109">
        <v>0.29270000000000002</v>
      </c>
      <c r="E1455" s="32">
        <f>IF(Recherche!$E$3='Base poids'!A1455,1,0)</f>
        <v>0</v>
      </c>
      <c r="F1455" s="32">
        <f>IF(E1455=0,0,SUM($E$2:E1455))</f>
        <v>0</v>
      </c>
    </row>
    <row r="1456" spans="1:6" hidden="1" x14ac:dyDescent="0.25">
      <c r="A1456" s="118" t="s">
        <v>5091</v>
      </c>
      <c r="B1456" s="110" t="s">
        <v>31</v>
      </c>
      <c r="C1456" s="104" t="s">
        <v>4074</v>
      </c>
      <c r="D1456" s="109">
        <v>0.27729999999999999</v>
      </c>
      <c r="E1456" s="32">
        <f>IF(Recherche!$E$3='Base poids'!A1456,1,0)</f>
        <v>0</v>
      </c>
      <c r="F1456" s="32">
        <f>IF(E1456=0,0,SUM($E$2:E1456))</f>
        <v>0</v>
      </c>
    </row>
    <row r="1457" spans="1:6" hidden="1" x14ac:dyDescent="0.25">
      <c r="A1457" s="118" t="s">
        <v>5091</v>
      </c>
      <c r="B1457" s="110" t="s">
        <v>29</v>
      </c>
      <c r="C1457" s="104" t="s">
        <v>5745</v>
      </c>
      <c r="D1457" s="109">
        <v>0.24390000000000001</v>
      </c>
      <c r="E1457" s="32">
        <f>IF(Recherche!$E$3='Base poids'!A1457,1,0)</f>
        <v>0</v>
      </c>
      <c r="F1457" s="32">
        <f>IF(E1457=0,0,SUM($E$2:E1457))</f>
        <v>0</v>
      </c>
    </row>
    <row r="1458" spans="1:6" hidden="1" x14ac:dyDescent="0.25">
      <c r="A1458" s="118" t="s">
        <v>5091</v>
      </c>
      <c r="B1458" s="110" t="s">
        <v>43</v>
      </c>
      <c r="C1458" s="104" t="s">
        <v>776</v>
      </c>
      <c r="D1458" s="109">
        <v>0.18609999999999999</v>
      </c>
      <c r="E1458" s="32">
        <f>IF(Recherche!$E$3='Base poids'!A1458,1,0)</f>
        <v>0</v>
      </c>
      <c r="F1458" s="32">
        <f>IF(E1458=0,0,SUM($E$2:E1458))</f>
        <v>0</v>
      </c>
    </row>
    <row r="1459" spans="1:6" hidden="1" x14ac:dyDescent="0.25">
      <c r="A1459" s="118" t="s">
        <v>5088</v>
      </c>
      <c r="B1459" s="110" t="s">
        <v>31</v>
      </c>
      <c r="C1459" s="104" t="s">
        <v>4077</v>
      </c>
      <c r="D1459" s="109">
        <v>0.27129999999999999</v>
      </c>
      <c r="E1459" s="32">
        <f>IF(Recherche!$E$3='Base poids'!A1459,1,0)</f>
        <v>0</v>
      </c>
      <c r="F1459" s="32">
        <f>IF(E1459=0,0,SUM($E$2:E1459))</f>
        <v>0</v>
      </c>
    </row>
    <row r="1460" spans="1:6" hidden="1" x14ac:dyDescent="0.25">
      <c r="A1460" s="118" t="s">
        <v>5088</v>
      </c>
      <c r="B1460" s="104" t="s">
        <v>37</v>
      </c>
      <c r="C1460" s="104" t="s">
        <v>729</v>
      </c>
      <c r="D1460" s="109">
        <v>0.252</v>
      </c>
      <c r="E1460" s="32">
        <f>IF(Recherche!$E$3='Base poids'!A1460,1,0)</f>
        <v>0</v>
      </c>
      <c r="F1460" s="32">
        <f>IF(E1460=0,0,SUM($E$2:E1460))</f>
        <v>0</v>
      </c>
    </row>
    <row r="1461" spans="1:6" hidden="1" x14ac:dyDescent="0.25">
      <c r="A1461" s="118" t="s">
        <v>5088</v>
      </c>
      <c r="B1461" s="110" t="s">
        <v>39</v>
      </c>
      <c r="C1461" s="104" t="s">
        <v>800</v>
      </c>
      <c r="D1461" s="109">
        <v>0.23019999999999999</v>
      </c>
      <c r="E1461" s="32">
        <f>IF(Recherche!$E$3='Base poids'!A1461,1,0)</f>
        <v>0</v>
      </c>
      <c r="F1461" s="32">
        <f>IF(E1461=0,0,SUM($E$2:E1461))</f>
        <v>0</v>
      </c>
    </row>
    <row r="1462" spans="1:6" hidden="1" x14ac:dyDescent="0.25">
      <c r="A1462" s="118" t="s">
        <v>5088</v>
      </c>
      <c r="B1462" s="110" t="s">
        <v>29</v>
      </c>
      <c r="C1462" s="104" t="s">
        <v>5810</v>
      </c>
      <c r="D1462" s="109">
        <v>0.13730000000000001</v>
      </c>
      <c r="E1462" s="32">
        <f>IF(Recherche!$E$3='Base poids'!A1462,1,0)</f>
        <v>0</v>
      </c>
      <c r="F1462" s="32">
        <f>IF(E1462=0,0,SUM($E$2:E1462))</f>
        <v>0</v>
      </c>
    </row>
    <row r="1463" spans="1:6" hidden="1" x14ac:dyDescent="0.25">
      <c r="A1463" s="118" t="s">
        <v>5088</v>
      </c>
      <c r="B1463" s="110" t="s">
        <v>43</v>
      </c>
      <c r="C1463" s="104" t="s">
        <v>781</v>
      </c>
      <c r="D1463" s="109">
        <v>0.10929999999999999</v>
      </c>
      <c r="E1463" s="32">
        <f>IF(Recherche!$E$3='Base poids'!A1463,1,0)</f>
        <v>0</v>
      </c>
      <c r="F1463" s="32">
        <f>IF(E1463=0,0,SUM($E$2:E1463))</f>
        <v>0</v>
      </c>
    </row>
    <row r="1464" spans="1:6" hidden="1" x14ac:dyDescent="0.25">
      <c r="A1464" s="118" t="s">
        <v>4160</v>
      </c>
      <c r="B1464" s="110" t="s">
        <v>43</v>
      </c>
      <c r="C1464" s="104" t="s">
        <v>778</v>
      </c>
      <c r="D1464" s="109">
        <v>0.25419999999999998</v>
      </c>
      <c r="E1464" s="32">
        <f>IF(Recherche!$E$3='Base poids'!A1464,1,0)</f>
        <v>0</v>
      </c>
      <c r="F1464" s="32">
        <f>IF(E1464=0,0,SUM($E$2:E1464))</f>
        <v>0</v>
      </c>
    </row>
    <row r="1465" spans="1:6" hidden="1" x14ac:dyDescent="0.25">
      <c r="A1465" s="118" t="s">
        <v>4160</v>
      </c>
      <c r="B1465" s="104" t="s">
        <v>37</v>
      </c>
      <c r="C1465" s="104" t="s">
        <v>727</v>
      </c>
      <c r="D1465" s="109">
        <v>0.24929999999999999</v>
      </c>
      <c r="E1465" s="32">
        <f>IF(Recherche!$E$3='Base poids'!A1465,1,0)</f>
        <v>0</v>
      </c>
      <c r="F1465" s="32">
        <f>IF(E1465=0,0,SUM($E$2:E1465))</f>
        <v>0</v>
      </c>
    </row>
    <row r="1466" spans="1:6" hidden="1" x14ac:dyDescent="0.25">
      <c r="A1466" s="118" t="s">
        <v>4160</v>
      </c>
      <c r="B1466" s="110" t="s">
        <v>31</v>
      </c>
      <c r="C1466" s="104" t="s">
        <v>4075</v>
      </c>
      <c r="D1466" s="109">
        <v>0.22819999999999999</v>
      </c>
      <c r="E1466" s="32">
        <f>IF(Recherche!$E$3='Base poids'!A1466,1,0)</f>
        <v>0</v>
      </c>
      <c r="F1466" s="32">
        <f>IF(E1466=0,0,SUM($E$2:E1466))</f>
        <v>0</v>
      </c>
    </row>
    <row r="1467" spans="1:6" hidden="1" x14ac:dyDescent="0.25">
      <c r="A1467" s="118" t="s">
        <v>4160</v>
      </c>
      <c r="B1467" s="110" t="s">
        <v>39</v>
      </c>
      <c r="C1467" s="104" t="s">
        <v>779</v>
      </c>
      <c r="D1467" s="109">
        <v>0.15409999999999999</v>
      </c>
      <c r="E1467" s="32">
        <f>IF(Recherche!$E$3='Base poids'!A1467,1,0)</f>
        <v>0</v>
      </c>
      <c r="F1467" s="32">
        <f>IF(E1467=0,0,SUM($E$2:E1467))</f>
        <v>0</v>
      </c>
    </row>
    <row r="1468" spans="1:6" hidden="1" x14ac:dyDescent="0.25">
      <c r="A1468" s="118" t="s">
        <v>4160</v>
      </c>
      <c r="B1468" s="110" t="s">
        <v>29</v>
      </c>
      <c r="C1468" s="104" t="s">
        <v>5796</v>
      </c>
      <c r="D1468" s="109">
        <v>0.1142</v>
      </c>
      <c r="E1468" s="32">
        <f>IF(Recherche!$E$3='Base poids'!A1468,1,0)</f>
        <v>0</v>
      </c>
      <c r="F1468" s="32">
        <f>IF(E1468=0,0,SUM($E$2:E1468))</f>
        <v>0</v>
      </c>
    </row>
    <row r="1469" spans="1:6" hidden="1" x14ac:dyDescent="0.25">
      <c r="A1469" s="118" t="s">
        <v>5098</v>
      </c>
      <c r="B1469" s="110" t="s">
        <v>31</v>
      </c>
      <c r="C1469" s="104" t="s">
        <v>4122</v>
      </c>
      <c r="D1469" s="109">
        <v>0.28439999999999999</v>
      </c>
      <c r="E1469" s="32">
        <f>IF(Recherche!$E$3='Base poids'!A1469,1,0)</f>
        <v>0</v>
      </c>
      <c r="F1469" s="32">
        <f>IF(E1469=0,0,SUM($E$2:E1469))</f>
        <v>0</v>
      </c>
    </row>
    <row r="1470" spans="1:6" hidden="1" x14ac:dyDescent="0.25">
      <c r="A1470" s="118" t="s">
        <v>5098</v>
      </c>
      <c r="B1470" s="104" t="s">
        <v>37</v>
      </c>
      <c r="C1470" s="104" t="s">
        <v>724</v>
      </c>
      <c r="D1470" s="109">
        <v>0.22320000000000001</v>
      </c>
      <c r="E1470" s="32">
        <f>IF(Recherche!$E$3='Base poids'!A1470,1,0)</f>
        <v>0</v>
      </c>
      <c r="F1470" s="32">
        <f>IF(E1470=0,0,SUM($E$2:E1470))</f>
        <v>0</v>
      </c>
    </row>
    <row r="1471" spans="1:6" hidden="1" x14ac:dyDescent="0.25">
      <c r="A1471" s="118" t="s">
        <v>5098</v>
      </c>
      <c r="B1471" s="110" t="s">
        <v>39</v>
      </c>
      <c r="C1471" s="104" t="s">
        <v>775</v>
      </c>
      <c r="D1471" s="109">
        <v>0.1434</v>
      </c>
      <c r="E1471" s="32">
        <f>IF(Recherche!$E$3='Base poids'!A1471,1,0)</f>
        <v>0</v>
      </c>
      <c r="F1471" s="32">
        <f>IF(E1471=0,0,SUM($E$2:E1471))</f>
        <v>0</v>
      </c>
    </row>
    <row r="1472" spans="1:6" hidden="1" x14ac:dyDescent="0.25">
      <c r="A1472" s="118" t="s">
        <v>5098</v>
      </c>
      <c r="B1472" s="110" t="s">
        <v>29</v>
      </c>
      <c r="C1472" s="104" t="s">
        <v>5766</v>
      </c>
      <c r="D1472" s="109">
        <v>0.1396</v>
      </c>
      <c r="E1472" s="32">
        <f>IF(Recherche!$E$3='Base poids'!A1472,1,0)</f>
        <v>0</v>
      </c>
      <c r="F1472" s="32">
        <f>IF(E1472=0,0,SUM($E$2:E1472))</f>
        <v>0</v>
      </c>
    </row>
    <row r="1473" spans="1:6" hidden="1" x14ac:dyDescent="0.25">
      <c r="A1473" s="118" t="s">
        <v>5098</v>
      </c>
      <c r="B1473" s="110" t="s">
        <v>43</v>
      </c>
      <c r="C1473" s="104" t="s">
        <v>774</v>
      </c>
      <c r="D1473" s="109">
        <v>0.1089</v>
      </c>
      <c r="E1473" s="32">
        <f>IF(Recherche!$E$3='Base poids'!A1473,1,0)</f>
        <v>0</v>
      </c>
      <c r="F1473" s="32">
        <f>IF(E1473=0,0,SUM($E$2:E1473))</f>
        <v>0</v>
      </c>
    </row>
    <row r="1474" spans="1:6" hidden="1" x14ac:dyDescent="0.25">
      <c r="A1474" s="118" t="s">
        <v>5098</v>
      </c>
      <c r="B1474" s="110" t="s">
        <v>17</v>
      </c>
      <c r="C1474" s="104" t="s">
        <v>3350</v>
      </c>
      <c r="D1474" s="109">
        <v>0.10050000000000001</v>
      </c>
      <c r="E1474" s="32">
        <f>IF(Recherche!$E$3='Base poids'!A1474,1,0)</f>
        <v>0</v>
      </c>
      <c r="F1474" s="32">
        <f>IF(E1474=0,0,SUM($E$2:E1474))</f>
        <v>0</v>
      </c>
    </row>
  </sheetData>
  <autoFilter ref="A1:F1474" xr:uid="{00000000-0009-0000-0000-000003000000}">
    <filterColumn colId="0">
      <filters>
        <filter val="1486"/>
      </filters>
    </filterColumn>
  </autoFilter>
  <sortState xmlns:xlrd2="http://schemas.microsoft.com/office/spreadsheetml/2017/richdata2" ref="A2:F1474">
    <sortCondition ref="A2:A1474"/>
    <sortCondition descending="1" ref="D2:D147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157"/>
  <sheetViews>
    <sheetView showFormulas="1" topLeftCell="C126" zoomScale="85" zoomScaleNormal="85" workbookViewId="0">
      <selection activeCell="D149" sqref="D149"/>
    </sheetView>
  </sheetViews>
  <sheetFormatPr baseColWidth="10" defaultColWidth="20.28515625" defaultRowHeight="15" x14ac:dyDescent="0.25"/>
  <cols>
    <col min="3" max="3" width="35.28515625" bestFit="1" customWidth="1"/>
    <col min="4" max="4" width="30.7109375" bestFit="1" customWidth="1"/>
    <col min="7" max="7" width="19.140625" bestFit="1" customWidth="1"/>
    <col min="9" max="9" width="35.42578125" customWidth="1"/>
  </cols>
  <sheetData>
    <row r="1" spans="1:12" x14ac:dyDescent="0.25">
      <c r="A1" s="68" t="s">
        <v>635</v>
      </c>
      <c r="B1" s="68" t="s">
        <v>808</v>
      </c>
      <c r="C1" s="68" t="s">
        <v>809</v>
      </c>
      <c r="D1" s="68" t="s">
        <v>5</v>
      </c>
      <c r="E1" s="68" t="s">
        <v>636</v>
      </c>
      <c r="F1" s="68" t="s">
        <v>637</v>
      </c>
      <c r="G1" s="68" t="s">
        <v>811</v>
      </c>
      <c r="H1" s="68" t="s">
        <v>812</v>
      </c>
      <c r="I1" s="68" t="s">
        <v>813</v>
      </c>
      <c r="J1" s="68" t="s">
        <v>810</v>
      </c>
    </row>
    <row r="2" spans="1:12" x14ac:dyDescent="0.25">
      <c r="A2" s="69" t="s">
        <v>37</v>
      </c>
      <c r="B2" s="69" t="s">
        <v>814</v>
      </c>
      <c r="C2" s="69" t="s">
        <v>3353</v>
      </c>
      <c r="D2" s="69" t="s">
        <v>38</v>
      </c>
      <c r="E2" s="69">
        <v>75019</v>
      </c>
      <c r="F2" s="69" t="s">
        <v>656</v>
      </c>
      <c r="G2" s="84" t="s">
        <v>699</v>
      </c>
      <c r="H2" s="69" t="s">
        <v>815</v>
      </c>
      <c r="I2" s="69" t="s">
        <v>816</v>
      </c>
      <c r="J2" s="69" t="s">
        <v>692</v>
      </c>
    </row>
    <row r="3" spans="1:12" x14ac:dyDescent="0.25">
      <c r="A3" s="69" t="s">
        <v>37</v>
      </c>
      <c r="B3" s="69" t="s">
        <v>731</v>
      </c>
      <c r="C3" s="69" t="s">
        <v>817</v>
      </c>
      <c r="D3" s="69" t="s">
        <v>764</v>
      </c>
      <c r="E3" s="69">
        <v>75950</v>
      </c>
      <c r="F3" s="69" t="s">
        <v>4091</v>
      </c>
      <c r="G3" s="84" t="s">
        <v>738</v>
      </c>
      <c r="H3" s="69" t="s">
        <v>815</v>
      </c>
      <c r="I3" s="84" t="s">
        <v>739</v>
      </c>
      <c r="J3" s="69" t="s">
        <v>692</v>
      </c>
    </row>
    <row r="4" spans="1:12" x14ac:dyDescent="0.25">
      <c r="A4" s="69" t="s">
        <v>37</v>
      </c>
      <c r="B4" s="69" t="s">
        <v>728</v>
      </c>
      <c r="C4" s="69" t="s">
        <v>818</v>
      </c>
      <c r="D4" s="69" t="s">
        <v>764</v>
      </c>
      <c r="E4" s="69">
        <v>75950</v>
      </c>
      <c r="F4" s="69" t="s">
        <v>4091</v>
      </c>
      <c r="G4" s="84" t="s">
        <v>740</v>
      </c>
      <c r="H4" s="69" t="s">
        <v>815</v>
      </c>
      <c r="I4" s="84" t="s">
        <v>741</v>
      </c>
      <c r="J4" s="69" t="s">
        <v>692</v>
      </c>
    </row>
    <row r="5" spans="1:12" x14ac:dyDescent="0.25">
      <c r="A5" s="69" t="s">
        <v>37</v>
      </c>
      <c r="B5" s="69" t="s">
        <v>725</v>
      </c>
      <c r="C5" s="69" t="s">
        <v>819</v>
      </c>
      <c r="D5" s="69" t="s">
        <v>764</v>
      </c>
      <c r="E5" s="69">
        <v>75950</v>
      </c>
      <c r="F5" s="69" t="s">
        <v>4091</v>
      </c>
      <c r="G5" s="84" t="s">
        <v>742</v>
      </c>
      <c r="H5" s="69" t="s">
        <v>815</v>
      </c>
      <c r="I5" s="84" t="s">
        <v>743</v>
      </c>
      <c r="J5" s="69" t="s">
        <v>692</v>
      </c>
    </row>
    <row r="6" spans="1:12" x14ac:dyDescent="0.25">
      <c r="A6" s="69" t="s">
        <v>37</v>
      </c>
      <c r="B6" s="69" t="s">
        <v>734</v>
      </c>
      <c r="C6" s="69" t="s">
        <v>820</v>
      </c>
      <c r="D6" s="69" t="s">
        <v>764</v>
      </c>
      <c r="E6" s="69">
        <v>75950</v>
      </c>
      <c r="F6" s="69" t="s">
        <v>4091</v>
      </c>
      <c r="G6" s="84" t="s">
        <v>744</v>
      </c>
      <c r="H6" s="69" t="s">
        <v>815</v>
      </c>
      <c r="I6" s="84" t="s">
        <v>745</v>
      </c>
      <c r="J6" s="69" t="s">
        <v>692</v>
      </c>
    </row>
    <row r="7" spans="1:12" x14ac:dyDescent="0.25">
      <c r="A7" s="69" t="s">
        <v>37</v>
      </c>
      <c r="B7" s="69" t="s">
        <v>729</v>
      </c>
      <c r="C7" s="69" t="s">
        <v>821</v>
      </c>
      <c r="D7" s="69" t="s">
        <v>764</v>
      </c>
      <c r="E7" s="69">
        <v>75950</v>
      </c>
      <c r="F7" s="69" t="s">
        <v>4091</v>
      </c>
      <c r="G7" s="84" t="s">
        <v>746</v>
      </c>
      <c r="H7" s="69" t="s">
        <v>815</v>
      </c>
      <c r="I7" s="84" t="s">
        <v>747</v>
      </c>
      <c r="J7" s="69" t="s">
        <v>692</v>
      </c>
    </row>
    <row r="8" spans="1:12" x14ac:dyDescent="0.25">
      <c r="A8" s="69" t="s">
        <v>37</v>
      </c>
      <c r="B8" s="69" t="s">
        <v>726</v>
      </c>
      <c r="C8" s="69" t="s">
        <v>822</v>
      </c>
      <c r="D8" s="69" t="s">
        <v>764</v>
      </c>
      <c r="E8" s="69">
        <v>75950</v>
      </c>
      <c r="F8" s="69" t="s">
        <v>4091</v>
      </c>
      <c r="G8" s="84" t="s">
        <v>748</v>
      </c>
      <c r="H8" s="69" t="s">
        <v>815</v>
      </c>
      <c r="I8" s="84" t="s">
        <v>749</v>
      </c>
      <c r="J8" s="69" t="s">
        <v>692</v>
      </c>
    </row>
    <row r="9" spans="1:12" s="25" customFormat="1" x14ac:dyDescent="0.25">
      <c r="A9" s="69" t="s">
        <v>37</v>
      </c>
      <c r="B9" s="69" t="s">
        <v>723</v>
      </c>
      <c r="C9" s="69" t="s">
        <v>823</v>
      </c>
      <c r="D9" s="69" t="s">
        <v>764</v>
      </c>
      <c r="E9" s="69">
        <v>75950</v>
      </c>
      <c r="F9" s="69" t="s">
        <v>4091</v>
      </c>
      <c r="G9" s="84" t="s">
        <v>750</v>
      </c>
      <c r="H9" s="69" t="s">
        <v>815</v>
      </c>
      <c r="I9" s="84" t="s">
        <v>751</v>
      </c>
      <c r="J9" s="69" t="s">
        <v>692</v>
      </c>
      <c r="L9"/>
    </row>
    <row r="10" spans="1:12" x14ac:dyDescent="0.25">
      <c r="A10" s="69" t="s">
        <v>37</v>
      </c>
      <c r="B10" s="69" t="s">
        <v>736</v>
      </c>
      <c r="C10" s="69" t="s">
        <v>824</v>
      </c>
      <c r="D10" s="69" t="s">
        <v>764</v>
      </c>
      <c r="E10" s="69">
        <v>75950</v>
      </c>
      <c r="F10" s="69" t="s">
        <v>4091</v>
      </c>
      <c r="G10" s="84" t="s">
        <v>752</v>
      </c>
      <c r="H10" s="69" t="s">
        <v>815</v>
      </c>
      <c r="I10" s="84" t="s">
        <v>753</v>
      </c>
      <c r="J10" s="69" t="s">
        <v>692</v>
      </c>
    </row>
    <row r="11" spans="1:12" x14ac:dyDescent="0.25">
      <c r="A11" s="69" t="s">
        <v>37</v>
      </c>
      <c r="B11" s="69" t="s">
        <v>727</v>
      </c>
      <c r="C11" s="69" t="s">
        <v>825</v>
      </c>
      <c r="D11" s="69" t="s">
        <v>764</v>
      </c>
      <c r="E11" s="69">
        <v>75950</v>
      </c>
      <c r="F11" s="69" t="s">
        <v>4091</v>
      </c>
      <c r="G11" s="84" t="s">
        <v>754</v>
      </c>
      <c r="H11" s="69" t="s">
        <v>815</v>
      </c>
      <c r="I11" s="84" t="s">
        <v>755</v>
      </c>
      <c r="J11" s="69" t="s">
        <v>692</v>
      </c>
    </row>
    <row r="12" spans="1:12" x14ac:dyDescent="0.25">
      <c r="A12" s="69" t="s">
        <v>37</v>
      </c>
      <c r="B12" s="69" t="s">
        <v>732</v>
      </c>
      <c r="C12" s="69" t="s">
        <v>826</v>
      </c>
      <c r="D12" s="69" t="s">
        <v>764</v>
      </c>
      <c r="E12" s="69">
        <v>75950</v>
      </c>
      <c r="F12" s="69" t="s">
        <v>4091</v>
      </c>
      <c r="G12" s="84" t="s">
        <v>756</v>
      </c>
      <c r="H12" s="69" t="s">
        <v>815</v>
      </c>
      <c r="I12" s="84" t="s">
        <v>757</v>
      </c>
      <c r="J12" s="69" t="s">
        <v>692</v>
      </c>
    </row>
    <row r="13" spans="1:12" x14ac:dyDescent="0.25">
      <c r="A13" s="69" t="s">
        <v>37</v>
      </c>
      <c r="B13" s="69" t="s">
        <v>730</v>
      </c>
      <c r="C13" s="69" t="s">
        <v>827</v>
      </c>
      <c r="D13" s="69" t="s">
        <v>764</v>
      </c>
      <c r="E13" s="69">
        <v>75950</v>
      </c>
      <c r="F13" s="69" t="s">
        <v>4091</v>
      </c>
      <c r="G13" s="84" t="s">
        <v>758</v>
      </c>
      <c r="H13" s="69" t="s">
        <v>815</v>
      </c>
      <c r="I13" s="84" t="s">
        <v>759</v>
      </c>
      <c r="J13" s="69" t="s">
        <v>692</v>
      </c>
    </row>
    <row r="14" spans="1:12" x14ac:dyDescent="0.25">
      <c r="A14" s="69" t="s">
        <v>37</v>
      </c>
      <c r="B14" s="69" t="s">
        <v>733</v>
      </c>
      <c r="C14" s="69" t="s">
        <v>828</v>
      </c>
      <c r="D14" s="69" t="s">
        <v>764</v>
      </c>
      <c r="E14" s="69">
        <v>75950</v>
      </c>
      <c r="F14" s="69" t="s">
        <v>4091</v>
      </c>
      <c r="G14" s="84" t="s">
        <v>760</v>
      </c>
      <c r="H14" s="69" t="s">
        <v>815</v>
      </c>
      <c r="I14" s="84" t="s">
        <v>761</v>
      </c>
      <c r="J14" s="69" t="s">
        <v>692</v>
      </c>
    </row>
    <row r="15" spans="1:12" x14ac:dyDescent="0.25">
      <c r="A15" s="69" t="s">
        <v>37</v>
      </c>
      <c r="B15" s="69" t="s">
        <v>724</v>
      </c>
      <c r="C15" s="69" t="s">
        <v>829</v>
      </c>
      <c r="D15" s="69" t="s">
        <v>765</v>
      </c>
      <c r="E15" s="69">
        <v>93508</v>
      </c>
      <c r="F15" s="69" t="s">
        <v>4092</v>
      </c>
      <c r="G15" s="84" t="s">
        <v>762</v>
      </c>
      <c r="H15" s="69" t="s">
        <v>815</v>
      </c>
      <c r="I15" s="84" t="s">
        <v>763</v>
      </c>
      <c r="J15" s="69" t="s">
        <v>692</v>
      </c>
    </row>
    <row r="16" spans="1:12" x14ac:dyDescent="0.25">
      <c r="A16" s="70" t="s">
        <v>39</v>
      </c>
      <c r="B16" s="70" t="s">
        <v>830</v>
      </c>
      <c r="C16" s="70" t="s">
        <v>3354</v>
      </c>
      <c r="D16" s="70" t="s">
        <v>4591</v>
      </c>
      <c r="E16" s="70">
        <v>75739</v>
      </c>
      <c r="F16" s="70" t="s">
        <v>4592</v>
      </c>
      <c r="G16" s="85" t="s">
        <v>664</v>
      </c>
      <c r="H16" s="70" t="s">
        <v>815</v>
      </c>
      <c r="I16" s="70" t="s">
        <v>766</v>
      </c>
      <c r="J16" s="70" t="s">
        <v>692</v>
      </c>
    </row>
    <row r="17" spans="1:10" x14ac:dyDescent="0.25">
      <c r="A17" s="70" t="s">
        <v>39</v>
      </c>
      <c r="B17" s="70" t="s">
        <v>800</v>
      </c>
      <c r="C17" s="70" t="s">
        <v>831</v>
      </c>
      <c r="D17" s="70" t="s">
        <v>832</v>
      </c>
      <c r="E17" s="70">
        <v>75019</v>
      </c>
      <c r="F17" s="70" t="s">
        <v>656</v>
      </c>
      <c r="G17" s="70" t="s">
        <v>3509</v>
      </c>
      <c r="H17" s="70" t="s">
        <v>3522</v>
      </c>
      <c r="I17" s="70" t="s">
        <v>834</v>
      </c>
      <c r="J17" s="70" t="s">
        <v>833</v>
      </c>
    </row>
    <row r="18" spans="1:10" x14ac:dyDescent="0.25">
      <c r="A18" s="70" t="s">
        <v>39</v>
      </c>
      <c r="B18" s="70" t="s">
        <v>787</v>
      </c>
      <c r="C18" s="70" t="s">
        <v>835</v>
      </c>
      <c r="D18" s="70" t="s">
        <v>836</v>
      </c>
      <c r="E18" s="70">
        <v>75019</v>
      </c>
      <c r="F18" s="70" t="s">
        <v>656</v>
      </c>
      <c r="G18" s="70" t="s">
        <v>3510</v>
      </c>
      <c r="H18" s="70" t="s">
        <v>692</v>
      </c>
      <c r="I18" s="70" t="s">
        <v>838</v>
      </c>
      <c r="J18" s="70" t="s">
        <v>837</v>
      </c>
    </row>
    <row r="19" spans="1:10" x14ac:dyDescent="0.25">
      <c r="A19" s="70" t="s">
        <v>39</v>
      </c>
      <c r="B19" s="70" t="s">
        <v>779</v>
      </c>
      <c r="C19" s="70" t="s">
        <v>839</v>
      </c>
      <c r="D19" s="70" t="s">
        <v>840</v>
      </c>
      <c r="E19" s="70">
        <v>75010</v>
      </c>
      <c r="F19" s="70" t="s">
        <v>656</v>
      </c>
      <c r="G19" s="70" t="s">
        <v>3511</v>
      </c>
      <c r="H19" s="71" t="s">
        <v>842</v>
      </c>
      <c r="I19" s="70" t="s">
        <v>843</v>
      </c>
      <c r="J19" s="70" t="s">
        <v>841</v>
      </c>
    </row>
    <row r="20" spans="1:10" x14ac:dyDescent="0.25">
      <c r="A20" s="70" t="s">
        <v>39</v>
      </c>
      <c r="B20" s="70" t="s">
        <v>770</v>
      </c>
      <c r="C20" s="70" t="s">
        <v>844</v>
      </c>
      <c r="D20" s="70" t="s">
        <v>845</v>
      </c>
      <c r="E20" s="70">
        <v>93697</v>
      </c>
      <c r="F20" s="70" t="s">
        <v>4092</v>
      </c>
      <c r="G20" s="70" t="s">
        <v>3512</v>
      </c>
      <c r="H20" s="71" t="s">
        <v>847</v>
      </c>
      <c r="I20" s="70" t="s">
        <v>848</v>
      </c>
      <c r="J20" s="72" t="s">
        <v>846</v>
      </c>
    </row>
    <row r="21" spans="1:10" x14ac:dyDescent="0.25">
      <c r="A21" s="70" t="s">
        <v>39</v>
      </c>
      <c r="B21" s="70" t="s">
        <v>849</v>
      </c>
      <c r="C21" s="73" t="s">
        <v>850</v>
      </c>
      <c r="D21" s="73" t="s">
        <v>851</v>
      </c>
      <c r="E21" s="73">
        <v>75003</v>
      </c>
      <c r="F21" s="73" t="s">
        <v>656</v>
      </c>
      <c r="G21" s="73" t="s">
        <v>3513</v>
      </c>
      <c r="H21" s="74" t="s">
        <v>853</v>
      </c>
      <c r="I21" s="73" t="s">
        <v>854</v>
      </c>
      <c r="J21" s="73" t="s">
        <v>852</v>
      </c>
    </row>
    <row r="22" spans="1:10" x14ac:dyDescent="0.25">
      <c r="A22" s="70" t="s">
        <v>39</v>
      </c>
      <c r="B22" s="70" t="s">
        <v>775</v>
      </c>
      <c r="C22" s="73" t="s">
        <v>855</v>
      </c>
      <c r="D22" s="70" t="s">
        <v>836</v>
      </c>
      <c r="E22" s="73">
        <v>75019</v>
      </c>
      <c r="F22" s="73" t="s">
        <v>656</v>
      </c>
      <c r="G22" s="73" t="s">
        <v>3514</v>
      </c>
      <c r="H22" s="73" t="s">
        <v>3523</v>
      </c>
      <c r="I22" s="73" t="s">
        <v>857</v>
      </c>
      <c r="J22" s="73" t="s">
        <v>856</v>
      </c>
    </row>
    <row r="23" spans="1:10" x14ac:dyDescent="0.25">
      <c r="A23" s="70" t="s">
        <v>39</v>
      </c>
      <c r="B23" s="70" t="s">
        <v>780</v>
      </c>
      <c r="C23" s="73" t="s">
        <v>858</v>
      </c>
      <c r="D23" s="70" t="s">
        <v>845</v>
      </c>
      <c r="E23" s="73">
        <v>93697</v>
      </c>
      <c r="F23" s="73" t="s">
        <v>4092</v>
      </c>
      <c r="G23" s="75" t="s">
        <v>3515</v>
      </c>
      <c r="H23" s="73" t="s">
        <v>3524</v>
      </c>
      <c r="I23" s="73" t="s">
        <v>860</v>
      </c>
      <c r="J23" s="73" t="s">
        <v>859</v>
      </c>
    </row>
    <row r="24" spans="1:10" x14ac:dyDescent="0.25">
      <c r="A24" s="70" t="s">
        <v>39</v>
      </c>
      <c r="B24" s="70" t="s">
        <v>795</v>
      </c>
      <c r="C24" s="73" t="s">
        <v>861</v>
      </c>
      <c r="D24" s="70" t="s">
        <v>5109</v>
      </c>
      <c r="E24" s="73">
        <v>93500</v>
      </c>
      <c r="F24" s="73" t="s">
        <v>5110</v>
      </c>
      <c r="G24" s="73" t="s">
        <v>5111</v>
      </c>
      <c r="H24" s="123" t="s">
        <v>5112</v>
      </c>
      <c r="I24" s="73" t="s">
        <v>863</v>
      </c>
      <c r="J24" s="73" t="s">
        <v>862</v>
      </c>
    </row>
    <row r="25" spans="1:10" x14ac:dyDescent="0.25">
      <c r="A25" s="70" t="s">
        <v>39</v>
      </c>
      <c r="B25" s="70" t="s">
        <v>864</v>
      </c>
      <c r="C25" s="70" t="s">
        <v>865</v>
      </c>
      <c r="D25" s="70" t="s">
        <v>866</v>
      </c>
      <c r="E25" s="70">
        <v>75011</v>
      </c>
      <c r="F25" s="70" t="s">
        <v>656</v>
      </c>
      <c r="G25" s="70" t="s">
        <v>3516</v>
      </c>
      <c r="H25" s="71" t="s">
        <v>868</v>
      </c>
      <c r="I25" s="70" t="s">
        <v>869</v>
      </c>
      <c r="J25" s="70" t="s">
        <v>867</v>
      </c>
    </row>
    <row r="26" spans="1:10" x14ac:dyDescent="0.25">
      <c r="A26" s="70" t="s">
        <v>39</v>
      </c>
      <c r="B26" s="70" t="s">
        <v>769</v>
      </c>
      <c r="C26" s="70" t="s">
        <v>870</v>
      </c>
      <c r="D26" s="70" t="s">
        <v>871</v>
      </c>
      <c r="E26" s="70">
        <v>75011</v>
      </c>
      <c r="F26" s="70" t="s">
        <v>656</v>
      </c>
      <c r="G26" s="70" t="s">
        <v>3517</v>
      </c>
      <c r="H26" s="71" t="s">
        <v>873</v>
      </c>
      <c r="I26" s="70" t="s">
        <v>874</v>
      </c>
      <c r="J26" s="70" t="s">
        <v>872</v>
      </c>
    </row>
    <row r="27" spans="1:10" x14ac:dyDescent="0.25">
      <c r="A27" s="70" t="s">
        <v>39</v>
      </c>
      <c r="B27" s="70" t="s">
        <v>792</v>
      </c>
      <c r="C27" s="70" t="s">
        <v>875</v>
      </c>
      <c r="D27" s="70" t="s">
        <v>876</v>
      </c>
      <c r="E27" s="70">
        <v>94800</v>
      </c>
      <c r="F27" s="70" t="s">
        <v>877</v>
      </c>
      <c r="G27" s="70" t="s">
        <v>3518</v>
      </c>
      <c r="H27" s="70" t="s">
        <v>3525</v>
      </c>
      <c r="I27" s="70" t="s">
        <v>879</v>
      </c>
      <c r="J27" s="70" t="s">
        <v>878</v>
      </c>
    </row>
    <row r="28" spans="1:10" x14ac:dyDescent="0.25">
      <c r="A28" s="70" t="s">
        <v>39</v>
      </c>
      <c r="B28" s="70" t="s">
        <v>777</v>
      </c>
      <c r="C28" s="70" t="s">
        <v>880</v>
      </c>
      <c r="D28" s="70" t="s">
        <v>881</v>
      </c>
      <c r="E28" s="70">
        <v>94301</v>
      </c>
      <c r="F28" s="70" t="s">
        <v>4093</v>
      </c>
      <c r="G28" s="70" t="s">
        <v>3519</v>
      </c>
      <c r="H28" s="71" t="s">
        <v>883</v>
      </c>
      <c r="I28" s="70" t="s">
        <v>884</v>
      </c>
      <c r="J28" s="70" t="s">
        <v>882</v>
      </c>
    </row>
    <row r="29" spans="1:10" x14ac:dyDescent="0.25">
      <c r="A29" s="70" t="s">
        <v>39</v>
      </c>
      <c r="B29" s="70" t="s">
        <v>802</v>
      </c>
      <c r="C29" s="70" t="s">
        <v>885</v>
      </c>
      <c r="D29" s="70" t="s">
        <v>845</v>
      </c>
      <c r="E29" s="70">
        <v>93697</v>
      </c>
      <c r="F29" s="70" t="s">
        <v>4092</v>
      </c>
      <c r="G29" s="70" t="s">
        <v>3520</v>
      </c>
      <c r="H29" s="71" t="s">
        <v>887</v>
      </c>
      <c r="I29" s="70" t="s">
        <v>888</v>
      </c>
      <c r="J29" s="70" t="s">
        <v>886</v>
      </c>
    </row>
    <row r="30" spans="1:10" x14ac:dyDescent="0.25">
      <c r="A30" s="70" t="s">
        <v>39</v>
      </c>
      <c r="B30" s="70" t="s">
        <v>793</v>
      </c>
      <c r="C30" s="70" t="s">
        <v>889</v>
      </c>
      <c r="D30" s="70" t="s">
        <v>836</v>
      </c>
      <c r="E30" s="70">
        <v>75019</v>
      </c>
      <c r="F30" s="70" t="s">
        <v>656</v>
      </c>
      <c r="G30" s="70" t="s">
        <v>3521</v>
      </c>
      <c r="H30" s="71" t="s">
        <v>891</v>
      </c>
      <c r="I30" s="70" t="s">
        <v>892</v>
      </c>
      <c r="J30" s="70" t="s">
        <v>890</v>
      </c>
    </row>
    <row r="31" spans="1:10" x14ac:dyDescent="0.25">
      <c r="A31" s="76" t="s">
        <v>25</v>
      </c>
      <c r="B31" s="76" t="s">
        <v>3349</v>
      </c>
      <c r="C31" s="76" t="s">
        <v>3352</v>
      </c>
      <c r="D31" s="76" t="s">
        <v>686</v>
      </c>
      <c r="E31" s="76">
        <v>75010</v>
      </c>
      <c r="F31" s="76" t="s">
        <v>656</v>
      </c>
      <c r="G31" s="86" t="s">
        <v>630</v>
      </c>
      <c r="H31" s="87" t="s">
        <v>893</v>
      </c>
      <c r="I31" s="76" t="s">
        <v>26</v>
      </c>
      <c r="J31" s="76" t="s">
        <v>692</v>
      </c>
    </row>
    <row r="32" spans="1:10" x14ac:dyDescent="0.25">
      <c r="A32" s="76" t="s">
        <v>25</v>
      </c>
      <c r="B32" s="76" t="s">
        <v>4599</v>
      </c>
      <c r="C32" s="76" t="s">
        <v>4599</v>
      </c>
      <c r="D32" s="76" t="s">
        <v>686</v>
      </c>
      <c r="E32" s="76">
        <v>75010</v>
      </c>
      <c r="F32" s="76" t="s">
        <v>656</v>
      </c>
      <c r="G32" s="86" t="s">
        <v>630</v>
      </c>
      <c r="H32" s="87" t="s">
        <v>893</v>
      </c>
      <c r="I32" s="76" t="s">
        <v>26</v>
      </c>
      <c r="J32" s="76"/>
    </row>
    <row r="33" spans="1:10" x14ac:dyDescent="0.25">
      <c r="A33" s="76" t="s">
        <v>25</v>
      </c>
      <c r="B33" s="76" t="s">
        <v>794</v>
      </c>
      <c r="C33" s="76" t="s">
        <v>794</v>
      </c>
      <c r="D33" s="76" t="s">
        <v>894</v>
      </c>
      <c r="E33" s="76">
        <v>75018</v>
      </c>
      <c r="F33" s="76" t="s">
        <v>656</v>
      </c>
      <c r="G33" s="76" t="s">
        <v>895</v>
      </c>
      <c r="H33" s="76" t="s">
        <v>896</v>
      </c>
      <c r="I33" s="76" t="s">
        <v>897</v>
      </c>
      <c r="J33" s="76" t="s">
        <v>692</v>
      </c>
    </row>
    <row r="34" spans="1:10" x14ac:dyDescent="0.25">
      <c r="A34" s="76" t="s">
        <v>25</v>
      </c>
      <c r="B34" s="76" t="s">
        <v>790</v>
      </c>
      <c r="C34" s="76" t="s">
        <v>790</v>
      </c>
      <c r="D34" s="76" t="s">
        <v>898</v>
      </c>
      <c r="E34" s="76">
        <v>75002</v>
      </c>
      <c r="F34" s="76" t="s">
        <v>656</v>
      </c>
      <c r="G34" s="76" t="s">
        <v>899</v>
      </c>
      <c r="H34" s="76" t="s">
        <v>900</v>
      </c>
      <c r="I34" s="76" t="s">
        <v>901</v>
      </c>
      <c r="J34" s="76" t="s">
        <v>692</v>
      </c>
    </row>
    <row r="35" spans="1:10" x14ac:dyDescent="0.25">
      <c r="A35" s="76" t="s">
        <v>25</v>
      </c>
      <c r="B35" s="76" t="s">
        <v>791</v>
      </c>
      <c r="C35" s="76" t="s">
        <v>902</v>
      </c>
      <c r="D35" s="76" t="s">
        <v>903</v>
      </c>
      <c r="E35" s="76">
        <v>75002</v>
      </c>
      <c r="F35" s="76" t="s">
        <v>656</v>
      </c>
      <c r="G35" s="76" t="s">
        <v>904</v>
      </c>
      <c r="H35" s="76" t="s">
        <v>905</v>
      </c>
      <c r="I35" s="76" t="s">
        <v>906</v>
      </c>
      <c r="J35" s="76" t="s">
        <v>692</v>
      </c>
    </row>
    <row r="36" spans="1:10" x14ac:dyDescent="0.25">
      <c r="A36" s="76" t="s">
        <v>25</v>
      </c>
      <c r="B36" s="76" t="s">
        <v>799</v>
      </c>
      <c r="C36" s="76" t="s">
        <v>799</v>
      </c>
      <c r="D36" s="76" t="s">
        <v>907</v>
      </c>
      <c r="E36" s="76">
        <v>75020</v>
      </c>
      <c r="F36" s="76" t="s">
        <v>656</v>
      </c>
      <c r="G36" s="76" t="s">
        <v>908</v>
      </c>
      <c r="H36" s="76" t="s">
        <v>909</v>
      </c>
      <c r="I36" s="76" t="s">
        <v>910</v>
      </c>
      <c r="J36" s="76" t="s">
        <v>692</v>
      </c>
    </row>
    <row r="37" spans="1:10" x14ac:dyDescent="0.25">
      <c r="A37" s="76" t="s">
        <v>25</v>
      </c>
      <c r="B37" s="76" t="s">
        <v>797</v>
      </c>
      <c r="C37" s="76" t="s">
        <v>911</v>
      </c>
      <c r="D37" s="76" t="s">
        <v>686</v>
      </c>
      <c r="E37" s="76">
        <v>75010</v>
      </c>
      <c r="F37" s="76" t="s">
        <v>656</v>
      </c>
      <c r="G37" s="76" t="s">
        <v>912</v>
      </c>
      <c r="H37" s="76" t="s">
        <v>893</v>
      </c>
      <c r="I37" s="76" t="s">
        <v>913</v>
      </c>
      <c r="J37" s="76" t="s">
        <v>692</v>
      </c>
    </row>
    <row r="38" spans="1:10" x14ac:dyDescent="0.25">
      <c r="A38" s="76" t="s">
        <v>25</v>
      </c>
      <c r="B38" s="76" t="s">
        <v>785</v>
      </c>
      <c r="C38" s="76" t="s">
        <v>785</v>
      </c>
      <c r="D38" s="76" t="s">
        <v>914</v>
      </c>
      <c r="E38" s="76">
        <v>91551</v>
      </c>
      <c r="F38" s="76" t="s">
        <v>4094</v>
      </c>
      <c r="G38" s="76" t="s">
        <v>915</v>
      </c>
      <c r="H38" s="76" t="s">
        <v>916</v>
      </c>
      <c r="I38" s="76" t="s">
        <v>917</v>
      </c>
      <c r="J38" s="76" t="s">
        <v>692</v>
      </c>
    </row>
    <row r="39" spans="1:10" x14ac:dyDescent="0.25">
      <c r="A39" s="76" t="s">
        <v>25</v>
      </c>
      <c r="B39" s="76" t="s">
        <v>801</v>
      </c>
      <c r="C39" s="76" t="s">
        <v>801</v>
      </c>
      <c r="D39" s="76" t="s">
        <v>918</v>
      </c>
      <c r="E39" s="76">
        <v>21850</v>
      </c>
      <c r="F39" s="76" t="s">
        <v>3496</v>
      </c>
      <c r="G39" s="76" t="s">
        <v>919</v>
      </c>
      <c r="H39" s="76" t="s">
        <v>920</v>
      </c>
      <c r="I39" s="76" t="s">
        <v>921</v>
      </c>
      <c r="J39" s="76" t="s">
        <v>692</v>
      </c>
    </row>
    <row r="40" spans="1:10" x14ac:dyDescent="0.25">
      <c r="A40" s="76" t="s">
        <v>25</v>
      </c>
      <c r="B40" s="76" t="s">
        <v>789</v>
      </c>
      <c r="C40" s="76" t="s">
        <v>789</v>
      </c>
      <c r="D40" s="76" t="s">
        <v>922</v>
      </c>
      <c r="E40" s="76">
        <v>93200</v>
      </c>
      <c r="F40" s="76" t="s">
        <v>923</v>
      </c>
      <c r="G40" s="76" t="s">
        <v>924</v>
      </c>
      <c r="H40" s="76" t="s">
        <v>925</v>
      </c>
      <c r="I40" s="76" t="s">
        <v>926</v>
      </c>
      <c r="J40" s="76" t="s">
        <v>692</v>
      </c>
    </row>
    <row r="41" spans="1:10" x14ac:dyDescent="0.25">
      <c r="A41" s="76" t="s">
        <v>25</v>
      </c>
      <c r="B41" s="76" t="s">
        <v>786</v>
      </c>
      <c r="C41" s="76" t="s">
        <v>786</v>
      </c>
      <c r="D41" s="76" t="s">
        <v>927</v>
      </c>
      <c r="E41" s="76">
        <v>75018</v>
      </c>
      <c r="F41" s="76" t="s">
        <v>656</v>
      </c>
      <c r="G41" s="76" t="s">
        <v>928</v>
      </c>
      <c r="H41" s="76" t="s">
        <v>929</v>
      </c>
      <c r="I41" s="76" t="s">
        <v>930</v>
      </c>
      <c r="J41" s="76" t="s">
        <v>692</v>
      </c>
    </row>
    <row r="42" spans="1:10" x14ac:dyDescent="0.25">
      <c r="A42" s="76" t="s">
        <v>25</v>
      </c>
      <c r="B42" s="76" t="s">
        <v>796</v>
      </c>
      <c r="C42" s="76" t="s">
        <v>796</v>
      </c>
      <c r="D42" s="76" t="s">
        <v>686</v>
      </c>
      <c r="E42" s="76">
        <v>75010</v>
      </c>
      <c r="F42" s="76" t="s">
        <v>656</v>
      </c>
      <c r="G42" s="76" t="s">
        <v>630</v>
      </c>
      <c r="H42" s="76" t="s">
        <v>893</v>
      </c>
      <c r="I42" s="76" t="s">
        <v>26</v>
      </c>
      <c r="J42" s="76" t="s">
        <v>692</v>
      </c>
    </row>
    <row r="43" spans="1:10" x14ac:dyDescent="0.25">
      <c r="A43" s="76" t="s">
        <v>25</v>
      </c>
      <c r="B43" s="76" t="s">
        <v>803</v>
      </c>
      <c r="C43" s="76" t="s">
        <v>931</v>
      </c>
      <c r="D43" s="76" t="s">
        <v>686</v>
      </c>
      <c r="E43" s="76">
        <v>75010</v>
      </c>
      <c r="F43" s="76" t="s">
        <v>656</v>
      </c>
      <c r="G43" s="76" t="s">
        <v>932</v>
      </c>
      <c r="H43" s="76" t="s">
        <v>933</v>
      </c>
      <c r="I43" s="76" t="s">
        <v>934</v>
      </c>
      <c r="J43" s="76" t="s">
        <v>692</v>
      </c>
    </row>
    <row r="44" spans="1:10" x14ac:dyDescent="0.25">
      <c r="A44" s="76" t="s">
        <v>25</v>
      </c>
      <c r="B44" s="76" t="s">
        <v>25</v>
      </c>
      <c r="C44" s="76" t="s">
        <v>935</v>
      </c>
      <c r="D44" s="76" t="s">
        <v>686</v>
      </c>
      <c r="E44" s="76">
        <v>75010</v>
      </c>
      <c r="F44" s="76" t="s">
        <v>656</v>
      </c>
      <c r="G44" s="76" t="s">
        <v>630</v>
      </c>
      <c r="H44" s="76" t="s">
        <v>893</v>
      </c>
      <c r="I44" s="76" t="s">
        <v>936</v>
      </c>
      <c r="J44" s="76" t="s">
        <v>692</v>
      </c>
    </row>
    <row r="45" spans="1:10" x14ac:dyDescent="0.25">
      <c r="A45" s="76" t="s">
        <v>25</v>
      </c>
      <c r="B45" s="76" t="s">
        <v>807</v>
      </c>
      <c r="C45" s="76" t="s">
        <v>937</v>
      </c>
      <c r="D45" s="76" t="s">
        <v>686</v>
      </c>
      <c r="E45" s="76">
        <v>75010</v>
      </c>
      <c r="F45" s="76" t="s">
        <v>656</v>
      </c>
      <c r="G45" s="76" t="s">
        <v>938</v>
      </c>
      <c r="H45" s="76" t="s">
        <v>939</v>
      </c>
      <c r="I45" s="76" t="s">
        <v>940</v>
      </c>
      <c r="J45" s="76" t="s">
        <v>692</v>
      </c>
    </row>
    <row r="46" spans="1:10" x14ac:dyDescent="0.25">
      <c r="A46" s="76" t="s">
        <v>25</v>
      </c>
      <c r="B46" s="76" t="s">
        <v>806</v>
      </c>
      <c r="C46" s="76" t="s">
        <v>941</v>
      </c>
      <c r="D46" s="76" t="s">
        <v>942</v>
      </c>
      <c r="E46" s="76">
        <v>75013</v>
      </c>
      <c r="F46" s="76" t="s">
        <v>656</v>
      </c>
      <c r="G46" s="76" t="s">
        <v>943</v>
      </c>
      <c r="H46" s="76" t="s">
        <v>944</v>
      </c>
      <c r="I46" s="76" t="s">
        <v>945</v>
      </c>
      <c r="J46" s="76" t="s">
        <v>692</v>
      </c>
    </row>
    <row r="47" spans="1:10" x14ac:dyDescent="0.25">
      <c r="A47" s="77" t="s">
        <v>43</v>
      </c>
      <c r="B47" s="77" t="s">
        <v>3348</v>
      </c>
      <c r="C47" s="77" t="s">
        <v>661</v>
      </c>
      <c r="D47" s="77" t="s">
        <v>44</v>
      </c>
      <c r="E47" s="77">
        <v>75680</v>
      </c>
      <c r="F47" s="77" t="s">
        <v>4095</v>
      </c>
      <c r="G47" s="88" t="s">
        <v>662</v>
      </c>
      <c r="H47" s="77" t="s">
        <v>3526</v>
      </c>
      <c r="I47" s="77" t="s">
        <v>663</v>
      </c>
      <c r="J47" s="77" t="s">
        <v>692</v>
      </c>
    </row>
    <row r="48" spans="1:10" x14ac:dyDescent="0.25">
      <c r="A48" s="77" t="s">
        <v>43</v>
      </c>
      <c r="B48" s="78" t="s">
        <v>772</v>
      </c>
      <c r="C48" s="79" t="s">
        <v>946</v>
      </c>
      <c r="D48" s="79" t="s">
        <v>947</v>
      </c>
      <c r="E48" s="79">
        <v>75680</v>
      </c>
      <c r="F48" s="79" t="s">
        <v>4095</v>
      </c>
      <c r="G48" s="79" t="s">
        <v>948</v>
      </c>
      <c r="H48" s="77" t="s">
        <v>949</v>
      </c>
      <c r="I48" s="80" t="s">
        <v>950</v>
      </c>
      <c r="J48" s="77" t="s">
        <v>692</v>
      </c>
    </row>
    <row r="49" spans="1:10" x14ac:dyDescent="0.25">
      <c r="A49" s="77" t="s">
        <v>43</v>
      </c>
      <c r="B49" s="81" t="s">
        <v>951</v>
      </c>
      <c r="C49" s="79" t="s">
        <v>952</v>
      </c>
      <c r="D49" s="79" t="s">
        <v>953</v>
      </c>
      <c r="E49" s="79">
        <v>75010</v>
      </c>
      <c r="F49" s="79" t="s">
        <v>656</v>
      </c>
      <c r="G49" s="79" t="s">
        <v>954</v>
      </c>
      <c r="H49" s="77" t="s">
        <v>3527</v>
      </c>
      <c r="I49" s="80" t="s">
        <v>955</v>
      </c>
      <c r="J49" s="77" t="s">
        <v>692</v>
      </c>
    </row>
    <row r="50" spans="1:10" x14ac:dyDescent="0.25">
      <c r="A50" s="77" t="s">
        <v>43</v>
      </c>
      <c r="B50" s="81" t="s">
        <v>778</v>
      </c>
      <c r="C50" s="79" t="s">
        <v>4261</v>
      </c>
      <c r="D50" s="79" t="s">
        <v>956</v>
      </c>
      <c r="E50" s="79">
        <v>75010</v>
      </c>
      <c r="F50" s="79" t="s">
        <v>656</v>
      </c>
      <c r="G50" s="79" t="s">
        <v>957</v>
      </c>
      <c r="H50" s="77" t="s">
        <v>958</v>
      </c>
      <c r="I50" s="80" t="s">
        <v>959</v>
      </c>
      <c r="J50" s="77" t="s">
        <v>692</v>
      </c>
    </row>
    <row r="51" spans="1:10" x14ac:dyDescent="0.25">
      <c r="A51" s="77" t="s">
        <v>43</v>
      </c>
      <c r="B51" s="81" t="s">
        <v>804</v>
      </c>
      <c r="C51" s="79" t="s">
        <v>960</v>
      </c>
      <c r="D51" s="79" t="s">
        <v>961</v>
      </c>
      <c r="E51" s="79">
        <v>75018</v>
      </c>
      <c r="F51" s="79" t="s">
        <v>656</v>
      </c>
      <c r="G51" s="79" t="s">
        <v>962</v>
      </c>
      <c r="H51" s="77" t="s">
        <v>963</v>
      </c>
      <c r="I51" s="80" t="s">
        <v>964</v>
      </c>
      <c r="J51" s="77" t="s">
        <v>692</v>
      </c>
    </row>
    <row r="52" spans="1:10" x14ac:dyDescent="0.25">
      <c r="A52" s="77" t="s">
        <v>43</v>
      </c>
      <c r="B52" s="81" t="s">
        <v>771</v>
      </c>
      <c r="C52" s="79" t="s">
        <v>965</v>
      </c>
      <c r="D52" s="79" t="s">
        <v>966</v>
      </c>
      <c r="E52" s="79">
        <v>75680</v>
      </c>
      <c r="F52" s="79" t="s">
        <v>4095</v>
      </c>
      <c r="G52" s="79" t="s">
        <v>967</v>
      </c>
      <c r="H52" s="77" t="s">
        <v>692</v>
      </c>
      <c r="I52" s="80" t="s">
        <v>968</v>
      </c>
      <c r="J52" s="77" t="s">
        <v>692</v>
      </c>
    </row>
    <row r="53" spans="1:10" x14ac:dyDescent="0.25">
      <c r="A53" s="77" t="s">
        <v>43</v>
      </c>
      <c r="B53" s="81" t="s">
        <v>798</v>
      </c>
      <c r="C53" s="79" t="s">
        <v>969</v>
      </c>
      <c r="D53" s="79" t="s">
        <v>966</v>
      </c>
      <c r="E53" s="79">
        <v>75640</v>
      </c>
      <c r="F53" s="79" t="s">
        <v>4095</v>
      </c>
      <c r="G53" s="79" t="s">
        <v>970</v>
      </c>
      <c r="H53" s="77" t="s">
        <v>971</v>
      </c>
      <c r="I53" s="80" t="s">
        <v>972</v>
      </c>
      <c r="J53" s="77" t="s">
        <v>692</v>
      </c>
    </row>
    <row r="54" spans="1:10" x14ac:dyDescent="0.25">
      <c r="A54" s="77" t="s">
        <v>43</v>
      </c>
      <c r="B54" s="81" t="s">
        <v>973</v>
      </c>
      <c r="C54" s="79" t="s">
        <v>974</v>
      </c>
      <c r="D54" s="79" t="s">
        <v>953</v>
      </c>
      <c r="E54" s="79">
        <v>75010</v>
      </c>
      <c r="F54" s="79" t="s">
        <v>656</v>
      </c>
      <c r="G54" s="79" t="s">
        <v>975</v>
      </c>
      <c r="H54" s="77" t="s">
        <v>976</v>
      </c>
      <c r="I54" s="80" t="s">
        <v>977</v>
      </c>
      <c r="J54" s="77" t="s">
        <v>692</v>
      </c>
    </row>
    <row r="55" spans="1:10" x14ac:dyDescent="0.25">
      <c r="A55" s="77" t="s">
        <v>43</v>
      </c>
      <c r="B55" s="81" t="s">
        <v>774</v>
      </c>
      <c r="C55" s="79" t="s">
        <v>978</v>
      </c>
      <c r="D55" s="79" t="s">
        <v>979</v>
      </c>
      <c r="E55" s="79">
        <v>75010</v>
      </c>
      <c r="F55" s="79" t="s">
        <v>656</v>
      </c>
      <c r="G55" s="79" t="s">
        <v>5823</v>
      </c>
      <c r="H55" s="77" t="s">
        <v>980</v>
      </c>
      <c r="I55" s="159" t="s">
        <v>5822</v>
      </c>
      <c r="J55" s="77" t="s">
        <v>5821</v>
      </c>
    </row>
    <row r="56" spans="1:10" x14ac:dyDescent="0.25">
      <c r="A56" s="77" t="s">
        <v>43</v>
      </c>
      <c r="B56" s="81" t="s">
        <v>805</v>
      </c>
      <c r="C56" s="79" t="s">
        <v>981</v>
      </c>
      <c r="D56" s="79" t="s">
        <v>966</v>
      </c>
      <c r="E56" s="79">
        <v>75680</v>
      </c>
      <c r="F56" s="79" t="s">
        <v>4095</v>
      </c>
      <c r="G56" s="79" t="s">
        <v>692</v>
      </c>
      <c r="H56" s="77" t="s">
        <v>982</v>
      </c>
      <c r="I56" s="79" t="s">
        <v>692</v>
      </c>
      <c r="J56" s="77" t="s">
        <v>692</v>
      </c>
    </row>
    <row r="57" spans="1:10" x14ac:dyDescent="0.25">
      <c r="A57" s="77" t="s">
        <v>43</v>
      </c>
      <c r="B57" s="81" t="s">
        <v>983</v>
      </c>
      <c r="C57" s="79" t="s">
        <v>984</v>
      </c>
      <c r="D57" s="79" t="s">
        <v>985</v>
      </c>
      <c r="E57" s="79">
        <v>93513</v>
      </c>
      <c r="F57" s="79" t="s">
        <v>4096</v>
      </c>
      <c r="G57" s="79" t="s">
        <v>986</v>
      </c>
      <c r="H57" s="77" t="s">
        <v>987</v>
      </c>
      <c r="I57" s="80" t="s">
        <v>988</v>
      </c>
      <c r="J57" s="77" t="s">
        <v>692</v>
      </c>
    </row>
    <row r="58" spans="1:10" x14ac:dyDescent="0.25">
      <c r="A58" s="77" t="s">
        <v>43</v>
      </c>
      <c r="B58" s="81" t="s">
        <v>784</v>
      </c>
      <c r="C58" s="79" t="s">
        <v>989</v>
      </c>
      <c r="D58" s="79" t="s">
        <v>953</v>
      </c>
      <c r="E58" s="79">
        <v>75010</v>
      </c>
      <c r="F58" s="79" t="s">
        <v>656</v>
      </c>
      <c r="G58" s="79" t="s">
        <v>990</v>
      </c>
      <c r="H58" s="77" t="s">
        <v>3528</v>
      </c>
      <c r="I58" s="80" t="s">
        <v>991</v>
      </c>
      <c r="J58" s="77" t="s">
        <v>692</v>
      </c>
    </row>
    <row r="59" spans="1:10" ht="27" customHeight="1" x14ac:dyDescent="0.25">
      <c r="A59" s="77" t="s">
        <v>43</v>
      </c>
      <c r="B59" s="81" t="s">
        <v>781</v>
      </c>
      <c r="C59" s="79" t="s">
        <v>992</v>
      </c>
      <c r="D59" s="79" t="s">
        <v>4593</v>
      </c>
      <c r="E59" s="79">
        <v>92170</v>
      </c>
      <c r="F59" s="79" t="s">
        <v>4594</v>
      </c>
      <c r="G59" s="79" t="s">
        <v>5102</v>
      </c>
      <c r="H59" s="77" t="s">
        <v>993</v>
      </c>
      <c r="I59" s="103" t="s">
        <v>4595</v>
      </c>
      <c r="J59" s="77" t="s">
        <v>692</v>
      </c>
    </row>
    <row r="60" spans="1:10" x14ac:dyDescent="0.25">
      <c r="A60" s="77" t="s">
        <v>43</v>
      </c>
      <c r="B60" s="81" t="s">
        <v>788</v>
      </c>
      <c r="C60" s="79" t="s">
        <v>3503</v>
      </c>
      <c r="D60" s="79" t="s">
        <v>994</v>
      </c>
      <c r="E60" s="79">
        <v>75002</v>
      </c>
      <c r="F60" s="79" t="s">
        <v>656</v>
      </c>
      <c r="G60" s="79" t="s">
        <v>692</v>
      </c>
      <c r="H60" s="77" t="s">
        <v>995</v>
      </c>
      <c r="I60" s="79" t="s">
        <v>692</v>
      </c>
      <c r="J60" s="77" t="s">
        <v>692</v>
      </c>
    </row>
    <row r="61" spans="1:10" x14ac:dyDescent="0.25">
      <c r="A61" s="77" t="s">
        <v>43</v>
      </c>
      <c r="B61" s="81" t="s">
        <v>996</v>
      </c>
      <c r="C61" s="79" t="s">
        <v>997</v>
      </c>
      <c r="D61" s="79" t="s">
        <v>953</v>
      </c>
      <c r="E61" s="79">
        <v>75010</v>
      </c>
      <c r="F61" s="79" t="s">
        <v>656</v>
      </c>
      <c r="G61" s="79" t="s">
        <v>998</v>
      </c>
      <c r="H61" s="77" t="s">
        <v>999</v>
      </c>
      <c r="I61" s="77" t="s">
        <v>1000</v>
      </c>
      <c r="J61" s="77" t="s">
        <v>692</v>
      </c>
    </row>
    <row r="62" spans="1:10" x14ac:dyDescent="0.25">
      <c r="A62" s="77" t="s">
        <v>43</v>
      </c>
      <c r="B62" s="81" t="s">
        <v>1001</v>
      </c>
      <c r="C62" s="79" t="s">
        <v>1002</v>
      </c>
      <c r="D62" s="79" t="s">
        <v>1003</v>
      </c>
      <c r="E62" s="79">
        <v>75001</v>
      </c>
      <c r="F62" s="79" t="s">
        <v>656</v>
      </c>
      <c r="G62" s="79" t="s">
        <v>1004</v>
      </c>
      <c r="H62" s="77" t="s">
        <v>1005</v>
      </c>
      <c r="I62" s="77" t="s">
        <v>1006</v>
      </c>
      <c r="J62" s="77" t="s">
        <v>692</v>
      </c>
    </row>
    <row r="63" spans="1:10" x14ac:dyDescent="0.25">
      <c r="A63" s="77" t="s">
        <v>43</v>
      </c>
      <c r="B63" s="81" t="s">
        <v>1007</v>
      </c>
      <c r="C63" s="79" t="s">
        <v>1008</v>
      </c>
      <c r="D63" s="79" t="s">
        <v>953</v>
      </c>
      <c r="E63" s="79">
        <v>75010</v>
      </c>
      <c r="F63" s="79" t="s">
        <v>656</v>
      </c>
      <c r="G63" s="79" t="s">
        <v>1009</v>
      </c>
      <c r="H63" s="77" t="s">
        <v>1010</v>
      </c>
      <c r="I63" s="77" t="s">
        <v>1011</v>
      </c>
      <c r="J63" s="77" t="s">
        <v>692</v>
      </c>
    </row>
    <row r="64" spans="1:10" x14ac:dyDescent="0.25">
      <c r="A64" s="77" t="s">
        <v>43</v>
      </c>
      <c r="B64" s="81" t="s">
        <v>1012</v>
      </c>
      <c r="C64" s="79" t="s">
        <v>1013</v>
      </c>
      <c r="D64" s="79" t="s">
        <v>1014</v>
      </c>
      <c r="E64" s="79">
        <v>93170</v>
      </c>
      <c r="F64" s="79" t="s">
        <v>3497</v>
      </c>
      <c r="G64" s="79" t="s">
        <v>1015</v>
      </c>
      <c r="H64" s="77" t="s">
        <v>692</v>
      </c>
      <c r="I64" s="77" t="s">
        <v>1016</v>
      </c>
      <c r="J64" s="77" t="s">
        <v>692</v>
      </c>
    </row>
    <row r="65" spans="1:10" x14ac:dyDescent="0.25">
      <c r="A65" s="77" t="s">
        <v>43</v>
      </c>
      <c r="B65" s="79" t="s">
        <v>783</v>
      </c>
      <c r="C65" s="79" t="s">
        <v>1017</v>
      </c>
      <c r="D65" s="79" t="s">
        <v>966</v>
      </c>
      <c r="E65" s="79">
        <v>75013</v>
      </c>
      <c r="F65" s="79" t="s">
        <v>656</v>
      </c>
      <c r="G65" s="79" t="s">
        <v>1018</v>
      </c>
      <c r="H65" s="77" t="s">
        <v>971</v>
      </c>
      <c r="I65" s="77" t="s">
        <v>1019</v>
      </c>
      <c r="J65" s="77" t="s">
        <v>692</v>
      </c>
    </row>
    <row r="66" spans="1:10" x14ac:dyDescent="0.25">
      <c r="A66" s="77" t="s">
        <v>43</v>
      </c>
      <c r="B66" s="79" t="s">
        <v>776</v>
      </c>
      <c r="C66" s="79" t="s">
        <v>1020</v>
      </c>
      <c r="D66" s="79" t="s">
        <v>1021</v>
      </c>
      <c r="E66" s="79">
        <v>75013</v>
      </c>
      <c r="F66" s="79" t="s">
        <v>656</v>
      </c>
      <c r="G66" s="79" t="s">
        <v>1022</v>
      </c>
      <c r="H66" s="77" t="s">
        <v>1023</v>
      </c>
      <c r="I66" s="77" t="s">
        <v>1024</v>
      </c>
      <c r="J66" s="77" t="s">
        <v>692</v>
      </c>
    </row>
    <row r="67" spans="1:10" x14ac:dyDescent="0.25">
      <c r="A67" s="77" t="s">
        <v>43</v>
      </c>
      <c r="B67" s="79" t="s">
        <v>782</v>
      </c>
      <c r="C67" s="79" t="s">
        <v>1025</v>
      </c>
      <c r="D67" s="79" t="s">
        <v>947</v>
      </c>
      <c r="E67" s="79">
        <v>75680</v>
      </c>
      <c r="F67" s="79" t="s">
        <v>4095</v>
      </c>
      <c r="G67" s="79" t="s">
        <v>1026</v>
      </c>
      <c r="H67" s="77" t="s">
        <v>1027</v>
      </c>
      <c r="I67" s="79" t="s">
        <v>3508</v>
      </c>
      <c r="J67" s="77" t="s">
        <v>692</v>
      </c>
    </row>
    <row r="68" spans="1:10" x14ac:dyDescent="0.25">
      <c r="A68" s="77" t="s">
        <v>43</v>
      </c>
      <c r="B68" s="81" t="s">
        <v>773</v>
      </c>
      <c r="C68" s="79" t="s">
        <v>1028</v>
      </c>
      <c r="D68" s="79" t="s">
        <v>1029</v>
      </c>
      <c r="E68" s="79">
        <v>75017</v>
      </c>
      <c r="F68" s="79" t="s">
        <v>656</v>
      </c>
      <c r="G68" s="79" t="s">
        <v>1030</v>
      </c>
      <c r="H68" s="77" t="s">
        <v>1031</v>
      </c>
      <c r="I68" s="80" t="s">
        <v>1032</v>
      </c>
      <c r="J68" s="77" t="s">
        <v>692</v>
      </c>
    </row>
    <row r="69" spans="1:10" x14ac:dyDescent="0.25">
      <c r="A69" s="77" t="s">
        <v>43</v>
      </c>
      <c r="B69" s="81" t="s">
        <v>768</v>
      </c>
      <c r="C69" s="79" t="s">
        <v>1033</v>
      </c>
      <c r="D69" s="79" t="s">
        <v>1034</v>
      </c>
      <c r="E69" s="79">
        <v>75018</v>
      </c>
      <c r="F69" s="79" t="s">
        <v>656</v>
      </c>
      <c r="G69" s="79" t="s">
        <v>1035</v>
      </c>
      <c r="H69" s="77" t="s">
        <v>1036</v>
      </c>
      <c r="I69" s="80" t="s">
        <v>1037</v>
      </c>
      <c r="J69" s="77" t="s">
        <v>692</v>
      </c>
    </row>
    <row r="70" spans="1:10" x14ac:dyDescent="0.25">
      <c r="A70" s="82" t="s">
        <v>29</v>
      </c>
      <c r="B70" s="82" t="s">
        <v>3347</v>
      </c>
      <c r="C70" s="82" t="s">
        <v>679</v>
      </c>
      <c r="D70" s="82" t="s">
        <v>30</v>
      </c>
      <c r="E70" s="82">
        <v>75008</v>
      </c>
      <c r="F70" s="82" t="s">
        <v>656</v>
      </c>
      <c r="G70" s="89" t="s">
        <v>629</v>
      </c>
      <c r="H70" s="82" t="s">
        <v>1038</v>
      </c>
      <c r="I70" s="82" t="s">
        <v>5108</v>
      </c>
      <c r="J70" s="82"/>
    </row>
    <row r="71" spans="1:10" x14ac:dyDescent="0.25">
      <c r="A71" s="82" t="s">
        <v>29</v>
      </c>
      <c r="B71" s="82" t="s">
        <v>5651</v>
      </c>
      <c r="C71" s="82" t="s">
        <v>5652</v>
      </c>
      <c r="D71" s="82" t="s">
        <v>5653</v>
      </c>
      <c r="E71" s="82">
        <v>75008</v>
      </c>
      <c r="F71" s="82" t="s">
        <v>656</v>
      </c>
      <c r="G71" s="89" t="s">
        <v>5654</v>
      </c>
      <c r="H71" s="82" t="s">
        <v>5655</v>
      </c>
      <c r="I71" s="82" t="s">
        <v>5656</v>
      </c>
      <c r="J71" s="82" t="s">
        <v>5657</v>
      </c>
    </row>
    <row r="72" spans="1:10" x14ac:dyDescent="0.25">
      <c r="A72" s="82" t="s">
        <v>29</v>
      </c>
      <c r="B72" s="82" t="s">
        <v>5658</v>
      </c>
      <c r="C72" s="82" t="s">
        <v>5659</v>
      </c>
      <c r="D72" s="82" t="s">
        <v>5660</v>
      </c>
      <c r="E72" s="82">
        <v>75008</v>
      </c>
      <c r="F72" s="82" t="s">
        <v>5661</v>
      </c>
      <c r="G72" s="89" t="s">
        <v>5662</v>
      </c>
      <c r="H72" s="82" t="s">
        <v>5663</v>
      </c>
      <c r="I72" s="82" t="s">
        <v>5664</v>
      </c>
      <c r="J72" s="82" t="s">
        <v>5665</v>
      </c>
    </row>
    <row r="73" spans="1:10" x14ac:dyDescent="0.25">
      <c r="A73" s="82" t="s">
        <v>29</v>
      </c>
      <c r="B73" s="82" t="s">
        <v>5666</v>
      </c>
      <c r="C73" s="82" t="s">
        <v>5667</v>
      </c>
      <c r="D73" s="82" t="s">
        <v>5668</v>
      </c>
      <c r="E73" s="82">
        <v>75010</v>
      </c>
      <c r="F73" s="82" t="s">
        <v>5661</v>
      </c>
      <c r="G73" s="89" t="s">
        <v>5669</v>
      </c>
      <c r="H73" s="82" t="s">
        <v>5670</v>
      </c>
      <c r="I73" s="82" t="s">
        <v>5671</v>
      </c>
      <c r="J73" s="82" t="s">
        <v>5672</v>
      </c>
    </row>
    <row r="74" spans="1:10" x14ac:dyDescent="0.25">
      <c r="A74" s="82" t="s">
        <v>29</v>
      </c>
      <c r="B74" s="82" t="s">
        <v>5673</v>
      </c>
      <c r="C74" s="82" t="s">
        <v>5674</v>
      </c>
      <c r="D74" s="82" t="s">
        <v>5675</v>
      </c>
      <c r="E74" s="82">
        <v>75009</v>
      </c>
      <c r="F74" s="82" t="s">
        <v>5661</v>
      </c>
      <c r="G74" s="89" t="s">
        <v>5676</v>
      </c>
      <c r="H74" s="82" t="s">
        <v>5677</v>
      </c>
      <c r="I74" s="82" t="s">
        <v>5678</v>
      </c>
      <c r="J74" s="82" t="s">
        <v>5679</v>
      </c>
    </row>
    <row r="75" spans="1:10" x14ac:dyDescent="0.25">
      <c r="A75" s="82" t="s">
        <v>29</v>
      </c>
      <c r="B75" s="82" t="s">
        <v>5680</v>
      </c>
      <c r="C75" s="82" t="s">
        <v>5681</v>
      </c>
      <c r="D75" s="82" t="s">
        <v>5682</v>
      </c>
      <c r="E75" s="82">
        <v>77310</v>
      </c>
      <c r="F75" s="82" t="s">
        <v>5683</v>
      </c>
      <c r="G75" s="89" t="s">
        <v>5684</v>
      </c>
      <c r="H75" s="82" t="s">
        <v>5685</v>
      </c>
      <c r="I75" s="82" t="s">
        <v>5686</v>
      </c>
      <c r="J75" s="82" t="s">
        <v>5687</v>
      </c>
    </row>
    <row r="76" spans="1:10" x14ac:dyDescent="0.25">
      <c r="A76" s="82" t="s">
        <v>29</v>
      </c>
      <c r="B76" s="82" t="s">
        <v>5688</v>
      </c>
      <c r="C76" s="82" t="s">
        <v>5689</v>
      </c>
      <c r="D76" s="82" t="s">
        <v>5690</v>
      </c>
      <c r="E76" s="82">
        <v>75008</v>
      </c>
      <c r="F76" s="82" t="s">
        <v>656</v>
      </c>
      <c r="G76" s="89" t="s">
        <v>5691</v>
      </c>
      <c r="H76" s="82" t="s">
        <v>5692</v>
      </c>
      <c r="I76" s="82" t="s">
        <v>5693</v>
      </c>
      <c r="J76" s="82" t="s">
        <v>5694</v>
      </c>
    </row>
    <row r="77" spans="1:10" x14ac:dyDescent="0.25">
      <c r="A77" s="82" t="s">
        <v>29</v>
      </c>
      <c r="B77" s="82" t="s">
        <v>5695</v>
      </c>
      <c r="C77" s="82" t="s">
        <v>5696</v>
      </c>
      <c r="D77" s="82" t="s">
        <v>5697</v>
      </c>
      <c r="E77" s="82">
        <v>75009</v>
      </c>
      <c r="F77" s="82" t="s">
        <v>5661</v>
      </c>
      <c r="G77" s="89" t="s">
        <v>5698</v>
      </c>
      <c r="H77" s="82" t="s">
        <v>5699</v>
      </c>
      <c r="I77" s="82" t="s">
        <v>5700</v>
      </c>
      <c r="J77" s="82" t="s">
        <v>5701</v>
      </c>
    </row>
    <row r="78" spans="1:10" x14ac:dyDescent="0.25">
      <c r="A78" s="82" t="s">
        <v>29</v>
      </c>
      <c r="B78" s="82" t="s">
        <v>5702</v>
      </c>
      <c r="C78" s="82" t="s">
        <v>5703</v>
      </c>
      <c r="D78" s="82" t="s">
        <v>5704</v>
      </c>
      <c r="E78" s="82">
        <v>75008</v>
      </c>
      <c r="F78" s="82" t="s">
        <v>5661</v>
      </c>
      <c r="G78" s="89" t="s">
        <v>5705</v>
      </c>
      <c r="H78" s="82" t="s">
        <v>5706</v>
      </c>
      <c r="I78" s="82" t="s">
        <v>5707</v>
      </c>
      <c r="J78" s="82" t="s">
        <v>5708</v>
      </c>
    </row>
    <row r="79" spans="1:10" x14ac:dyDescent="0.25">
      <c r="A79" s="82" t="s">
        <v>29</v>
      </c>
      <c r="B79" s="82" t="s">
        <v>5709</v>
      </c>
      <c r="C79" s="82" t="s">
        <v>5710</v>
      </c>
      <c r="D79" s="82" t="s">
        <v>5704</v>
      </c>
      <c r="E79" s="82">
        <v>75008</v>
      </c>
      <c r="F79" s="82" t="s">
        <v>5661</v>
      </c>
      <c r="G79" s="89" t="s">
        <v>5711</v>
      </c>
      <c r="H79" s="82" t="s">
        <v>5685</v>
      </c>
      <c r="I79" s="82" t="s">
        <v>5712</v>
      </c>
      <c r="J79" s="82" t="s">
        <v>5713</v>
      </c>
    </row>
    <row r="80" spans="1:10" x14ac:dyDescent="0.25">
      <c r="A80" s="82" t="s">
        <v>29</v>
      </c>
      <c r="B80" s="82" t="s">
        <v>5714</v>
      </c>
      <c r="C80" s="82" t="s">
        <v>5715</v>
      </c>
      <c r="D80" s="82" t="s">
        <v>5716</v>
      </c>
      <c r="E80" s="82">
        <v>93691</v>
      </c>
      <c r="F80" s="82" t="s">
        <v>5717</v>
      </c>
      <c r="G80" s="89" t="s">
        <v>5718</v>
      </c>
      <c r="H80" s="82" t="s">
        <v>5719</v>
      </c>
      <c r="I80" s="82" t="s">
        <v>5720</v>
      </c>
      <c r="J80" s="82" t="s">
        <v>5721</v>
      </c>
    </row>
    <row r="81" spans="1:10" x14ac:dyDescent="0.25">
      <c r="A81" s="82" t="s">
        <v>29</v>
      </c>
      <c r="B81" s="82" t="s">
        <v>5722</v>
      </c>
      <c r="C81" s="82" t="s">
        <v>5723</v>
      </c>
      <c r="D81" s="82" t="s">
        <v>5724</v>
      </c>
      <c r="E81" s="82">
        <v>13226</v>
      </c>
      <c r="F81" s="82" t="s">
        <v>5725</v>
      </c>
      <c r="G81" s="89"/>
      <c r="H81" s="82" t="s">
        <v>5685</v>
      </c>
      <c r="I81" s="82"/>
      <c r="J81" s="82" t="s">
        <v>5726</v>
      </c>
    </row>
    <row r="82" spans="1:10" x14ac:dyDescent="0.25">
      <c r="A82" s="82" t="s">
        <v>29</v>
      </c>
      <c r="B82" s="82" t="s">
        <v>5727</v>
      </c>
      <c r="C82" s="82" t="s">
        <v>5728</v>
      </c>
      <c r="D82" s="82" t="s">
        <v>5729</v>
      </c>
      <c r="E82" s="82">
        <v>57800</v>
      </c>
      <c r="F82" s="82" t="s">
        <v>5730</v>
      </c>
      <c r="G82" s="89" t="s">
        <v>5731</v>
      </c>
      <c r="H82" s="82" t="s">
        <v>5685</v>
      </c>
      <c r="I82" s="82" t="s">
        <v>5732</v>
      </c>
      <c r="J82" s="82" t="s">
        <v>5733</v>
      </c>
    </row>
    <row r="83" spans="1:10" x14ac:dyDescent="0.25">
      <c r="A83" s="82" t="s">
        <v>29</v>
      </c>
      <c r="B83" s="82" t="s">
        <v>5734</v>
      </c>
      <c r="C83" s="82" t="s">
        <v>5735</v>
      </c>
      <c r="D83" s="82" t="s">
        <v>5704</v>
      </c>
      <c r="E83" s="82">
        <v>75008</v>
      </c>
      <c r="F83" s="82" t="s">
        <v>5661</v>
      </c>
      <c r="G83" s="89" t="s">
        <v>5736</v>
      </c>
      <c r="H83" s="82" t="s">
        <v>5685</v>
      </c>
      <c r="I83" s="82" t="s">
        <v>5737</v>
      </c>
      <c r="J83" s="82" t="s">
        <v>5738</v>
      </c>
    </row>
    <row r="84" spans="1:10" x14ac:dyDescent="0.25">
      <c r="A84" s="82" t="s">
        <v>29</v>
      </c>
      <c r="B84" s="82" t="s">
        <v>5739</v>
      </c>
      <c r="C84" s="82" t="s">
        <v>5740</v>
      </c>
      <c r="D84" s="82" t="s">
        <v>5741</v>
      </c>
      <c r="E84" s="82">
        <v>75008</v>
      </c>
      <c r="F84" s="82" t="s">
        <v>656</v>
      </c>
      <c r="G84" s="89" t="s">
        <v>5742</v>
      </c>
      <c r="H84" s="82" t="s">
        <v>5685</v>
      </c>
      <c r="I84" s="82" t="s">
        <v>5743</v>
      </c>
      <c r="J84" s="82" t="s">
        <v>5744</v>
      </c>
    </row>
    <row r="85" spans="1:10" x14ac:dyDescent="0.25">
      <c r="A85" s="82" t="s">
        <v>29</v>
      </c>
      <c r="B85" s="82" t="s">
        <v>5745</v>
      </c>
      <c r="C85" s="82" t="s">
        <v>5746</v>
      </c>
      <c r="D85" s="82" t="s">
        <v>5747</v>
      </c>
      <c r="E85" s="82">
        <v>75011</v>
      </c>
      <c r="F85" s="82" t="s">
        <v>656</v>
      </c>
      <c r="G85" s="89" t="s">
        <v>5748</v>
      </c>
      <c r="H85" s="82" t="s">
        <v>5749</v>
      </c>
      <c r="I85" s="82" t="s">
        <v>5750</v>
      </c>
      <c r="J85" s="82" t="s">
        <v>5751</v>
      </c>
    </row>
    <row r="86" spans="1:10" x14ac:dyDescent="0.25">
      <c r="A86" s="82" t="s">
        <v>29</v>
      </c>
      <c r="B86" s="82" t="s">
        <v>5752</v>
      </c>
      <c r="C86" s="82" t="s">
        <v>5753</v>
      </c>
      <c r="D86" s="82" t="s">
        <v>5754</v>
      </c>
      <c r="E86" s="82">
        <v>75907</v>
      </c>
      <c r="F86" s="82" t="s">
        <v>5755</v>
      </c>
      <c r="G86" s="89" t="s">
        <v>5756</v>
      </c>
      <c r="H86" s="82" t="s">
        <v>5757</v>
      </c>
      <c r="I86" s="82" t="s">
        <v>5758</v>
      </c>
      <c r="J86" s="82" t="s">
        <v>5759</v>
      </c>
    </row>
    <row r="87" spans="1:10" x14ac:dyDescent="0.25">
      <c r="A87" s="82" t="s">
        <v>29</v>
      </c>
      <c r="B87" s="82" t="s">
        <v>5760</v>
      </c>
      <c r="C87" s="82" t="s">
        <v>5761</v>
      </c>
      <c r="D87" s="82" t="s">
        <v>5762</v>
      </c>
      <c r="E87" s="82">
        <v>75012</v>
      </c>
      <c r="F87" s="82" t="s">
        <v>5661</v>
      </c>
      <c r="G87" s="89" t="s">
        <v>5763</v>
      </c>
      <c r="H87" s="82" t="s">
        <v>5764</v>
      </c>
      <c r="I87" s="82" t="s">
        <v>5765</v>
      </c>
      <c r="J87" s="82" t="s">
        <v>5733</v>
      </c>
    </row>
    <row r="88" spans="1:10" x14ac:dyDescent="0.25">
      <c r="A88" s="82" t="s">
        <v>29</v>
      </c>
      <c r="B88" s="82" t="s">
        <v>5766</v>
      </c>
      <c r="C88" s="82" t="s">
        <v>5767</v>
      </c>
      <c r="D88" s="82" t="s">
        <v>5768</v>
      </c>
      <c r="E88" s="82">
        <v>75010</v>
      </c>
      <c r="F88" s="82" t="s">
        <v>5661</v>
      </c>
      <c r="G88" s="89" t="s">
        <v>5769</v>
      </c>
      <c r="H88" s="82" t="s">
        <v>5770</v>
      </c>
      <c r="I88" s="82" t="s">
        <v>5771</v>
      </c>
      <c r="J88" s="82" t="s">
        <v>5772</v>
      </c>
    </row>
    <row r="89" spans="1:10" x14ac:dyDescent="0.25">
      <c r="A89" s="82" t="s">
        <v>29</v>
      </c>
      <c r="B89" s="82" t="s">
        <v>5773</v>
      </c>
      <c r="C89" s="82" t="s">
        <v>5774</v>
      </c>
      <c r="D89" s="82" t="s">
        <v>5704</v>
      </c>
      <c r="E89" s="82">
        <v>75008</v>
      </c>
      <c r="F89" s="82" t="s">
        <v>656</v>
      </c>
      <c r="G89" s="89" t="s">
        <v>5775</v>
      </c>
      <c r="H89" s="82" t="s">
        <v>5776</v>
      </c>
      <c r="I89" s="82" t="s">
        <v>5777</v>
      </c>
      <c r="J89" s="82" t="s">
        <v>5778</v>
      </c>
    </row>
    <row r="90" spans="1:10" x14ac:dyDescent="0.25">
      <c r="A90" s="82" t="s">
        <v>29</v>
      </c>
      <c r="B90" s="82" t="s">
        <v>5779</v>
      </c>
      <c r="C90" s="82" t="s">
        <v>5780</v>
      </c>
      <c r="D90" s="82" t="s">
        <v>5818</v>
      </c>
      <c r="E90" s="82">
        <v>75008</v>
      </c>
      <c r="F90" s="82" t="s">
        <v>5661</v>
      </c>
      <c r="G90" s="89" t="s">
        <v>5781</v>
      </c>
      <c r="H90" s="82" t="s">
        <v>5782</v>
      </c>
      <c r="I90" s="82" t="s">
        <v>5783</v>
      </c>
      <c r="J90" s="82" t="s">
        <v>5784</v>
      </c>
    </row>
    <row r="91" spans="1:10" x14ac:dyDescent="0.25">
      <c r="A91" s="82" t="s">
        <v>29</v>
      </c>
      <c r="B91" s="82" t="s">
        <v>5785</v>
      </c>
      <c r="C91" s="82" t="s">
        <v>5786</v>
      </c>
      <c r="D91" s="82" t="s">
        <v>5704</v>
      </c>
      <c r="E91" s="82">
        <v>75008</v>
      </c>
      <c r="F91" s="82" t="s">
        <v>5661</v>
      </c>
      <c r="G91" s="89" t="s">
        <v>5787</v>
      </c>
      <c r="H91" s="82" t="s">
        <v>5685</v>
      </c>
      <c r="I91" s="82" t="s">
        <v>5788</v>
      </c>
      <c r="J91" s="82" t="s">
        <v>5733</v>
      </c>
    </row>
    <row r="92" spans="1:10" x14ac:dyDescent="0.25">
      <c r="A92" s="82" t="s">
        <v>29</v>
      </c>
      <c r="B92" s="82" t="s">
        <v>5789</v>
      </c>
      <c r="C92" s="82" t="s">
        <v>5790</v>
      </c>
      <c r="D92" s="82" t="s">
        <v>5791</v>
      </c>
      <c r="E92" s="82">
        <v>75011</v>
      </c>
      <c r="F92" s="82" t="s">
        <v>656</v>
      </c>
      <c r="G92" s="89" t="s">
        <v>5792</v>
      </c>
      <c r="H92" s="82" t="s">
        <v>5793</v>
      </c>
      <c r="I92" s="82" t="s">
        <v>5794</v>
      </c>
      <c r="J92" s="82" t="s">
        <v>5795</v>
      </c>
    </row>
    <row r="93" spans="1:10" x14ac:dyDescent="0.25">
      <c r="A93" s="82" t="s">
        <v>29</v>
      </c>
      <c r="B93" s="82" t="s">
        <v>5796</v>
      </c>
      <c r="C93" s="82" t="s">
        <v>5797</v>
      </c>
      <c r="D93" s="82" t="s">
        <v>5798</v>
      </c>
      <c r="E93" s="82">
        <v>75009</v>
      </c>
      <c r="F93" s="82" t="s">
        <v>5661</v>
      </c>
      <c r="G93" s="89" t="s">
        <v>5799</v>
      </c>
      <c r="H93" s="82" t="s">
        <v>5800</v>
      </c>
      <c r="I93" s="82" t="s">
        <v>5801</v>
      </c>
      <c r="J93" s="82" t="s">
        <v>5802</v>
      </c>
    </row>
    <row r="94" spans="1:10" x14ac:dyDescent="0.25">
      <c r="A94" s="82" t="s">
        <v>29</v>
      </c>
      <c r="B94" s="82" t="s">
        <v>5803</v>
      </c>
      <c r="C94" s="82" t="s">
        <v>5804</v>
      </c>
      <c r="D94" s="82" t="s">
        <v>5805</v>
      </c>
      <c r="E94" s="82">
        <v>75009</v>
      </c>
      <c r="F94" s="82" t="s">
        <v>656</v>
      </c>
      <c r="G94" s="89" t="s">
        <v>5806</v>
      </c>
      <c r="H94" s="82" t="s">
        <v>5807</v>
      </c>
      <c r="I94" s="82" t="s">
        <v>5808</v>
      </c>
      <c r="J94" s="82" t="s">
        <v>5809</v>
      </c>
    </row>
    <row r="95" spans="1:10" x14ac:dyDescent="0.25">
      <c r="A95" s="82" t="s">
        <v>29</v>
      </c>
      <c r="B95" s="82" t="s">
        <v>5810</v>
      </c>
      <c r="C95" s="82" t="s">
        <v>5811</v>
      </c>
      <c r="D95" s="82" t="s">
        <v>5812</v>
      </c>
      <c r="E95" s="82">
        <v>75008</v>
      </c>
      <c r="F95" s="82" t="s">
        <v>656</v>
      </c>
      <c r="G95" s="89" t="s">
        <v>5813</v>
      </c>
      <c r="H95" s="82" t="s">
        <v>5814</v>
      </c>
      <c r="I95" s="82" t="s">
        <v>5815</v>
      </c>
      <c r="J95" s="82" t="s">
        <v>5816</v>
      </c>
    </row>
    <row r="96" spans="1:10" x14ac:dyDescent="0.25">
      <c r="A96" s="83" t="s">
        <v>31</v>
      </c>
      <c r="B96" s="83" t="s">
        <v>3346</v>
      </c>
      <c r="C96" s="83" t="s">
        <v>660</v>
      </c>
      <c r="D96" s="83" t="s">
        <v>4066</v>
      </c>
      <c r="E96" s="83">
        <v>93100</v>
      </c>
      <c r="F96" s="83" t="s">
        <v>4067</v>
      </c>
      <c r="G96" s="90" t="s">
        <v>659</v>
      </c>
      <c r="H96" s="83" t="s">
        <v>1039</v>
      </c>
      <c r="I96" s="83" t="s">
        <v>657</v>
      </c>
      <c r="J96" s="83" t="s">
        <v>658</v>
      </c>
    </row>
    <row r="97" spans="1:10" x14ac:dyDescent="0.25">
      <c r="A97" s="83" t="s">
        <v>31</v>
      </c>
      <c r="B97" s="83" t="s">
        <v>4077</v>
      </c>
      <c r="C97" s="83" t="s">
        <v>4097</v>
      </c>
      <c r="D97" s="83" t="s">
        <v>4098</v>
      </c>
      <c r="E97" s="83">
        <v>93514</v>
      </c>
      <c r="F97" s="83" t="s">
        <v>4099</v>
      </c>
      <c r="G97" s="90" t="s">
        <v>692</v>
      </c>
      <c r="H97" s="83" t="s">
        <v>692</v>
      </c>
      <c r="I97" s="83" t="s">
        <v>692</v>
      </c>
      <c r="J97" s="83" t="s">
        <v>692</v>
      </c>
    </row>
    <row r="98" spans="1:10" x14ac:dyDescent="0.25">
      <c r="A98" s="83" t="s">
        <v>31</v>
      </c>
      <c r="B98" s="83" t="s">
        <v>4088</v>
      </c>
      <c r="C98" s="83" t="s">
        <v>4640</v>
      </c>
      <c r="D98" s="83" t="s">
        <v>4100</v>
      </c>
      <c r="E98" s="83">
        <v>93515</v>
      </c>
      <c r="F98" s="83" t="s">
        <v>4099</v>
      </c>
      <c r="G98" s="90" t="s">
        <v>692</v>
      </c>
      <c r="H98" s="83" t="s">
        <v>692</v>
      </c>
      <c r="I98" s="83" t="s">
        <v>692</v>
      </c>
      <c r="J98" s="83" t="s">
        <v>692</v>
      </c>
    </row>
    <row r="99" spans="1:10" x14ac:dyDescent="0.25">
      <c r="A99" s="83" t="s">
        <v>31</v>
      </c>
      <c r="B99" s="83" t="s">
        <v>4073</v>
      </c>
      <c r="C99" s="83" t="s">
        <v>4101</v>
      </c>
      <c r="D99" s="83" t="s">
        <v>4102</v>
      </c>
      <c r="E99" s="83">
        <v>93514</v>
      </c>
      <c r="F99" s="83" t="s">
        <v>4099</v>
      </c>
      <c r="G99" s="90" t="s">
        <v>692</v>
      </c>
      <c r="H99" s="83" t="s">
        <v>692</v>
      </c>
      <c r="I99" s="83" t="s">
        <v>692</v>
      </c>
      <c r="J99" s="83" t="s">
        <v>692</v>
      </c>
    </row>
    <row r="100" spans="1:10" x14ac:dyDescent="0.25">
      <c r="A100" s="83" t="s">
        <v>31</v>
      </c>
      <c r="B100" s="83" t="s">
        <v>4072</v>
      </c>
      <c r="C100" s="83" t="s">
        <v>4103</v>
      </c>
      <c r="D100" s="83" t="s">
        <v>4104</v>
      </c>
      <c r="E100" s="83">
        <v>93514</v>
      </c>
      <c r="F100" s="83" t="s">
        <v>4099</v>
      </c>
      <c r="G100" s="90" t="s">
        <v>692</v>
      </c>
      <c r="H100" s="83" t="s">
        <v>692</v>
      </c>
      <c r="I100" s="83" t="s">
        <v>692</v>
      </c>
      <c r="J100" s="83" t="s">
        <v>692</v>
      </c>
    </row>
    <row r="101" spans="1:10" x14ac:dyDescent="0.25">
      <c r="A101" s="83" t="s">
        <v>31</v>
      </c>
      <c r="B101" s="83" t="s">
        <v>4075</v>
      </c>
      <c r="C101" s="83" t="s">
        <v>4105</v>
      </c>
      <c r="D101" s="83" t="s">
        <v>4106</v>
      </c>
      <c r="E101" s="83">
        <v>93514</v>
      </c>
      <c r="F101" s="83" t="s">
        <v>4099</v>
      </c>
      <c r="G101" s="90" t="s">
        <v>692</v>
      </c>
      <c r="H101" s="83" t="s">
        <v>692</v>
      </c>
      <c r="I101" s="83" t="s">
        <v>692</v>
      </c>
      <c r="J101" s="83" t="s">
        <v>692</v>
      </c>
    </row>
    <row r="102" spans="1:10" x14ac:dyDescent="0.25">
      <c r="A102" s="83" t="s">
        <v>31</v>
      </c>
      <c r="B102" s="83" t="s">
        <v>4107</v>
      </c>
      <c r="C102" s="83" t="s">
        <v>4108</v>
      </c>
      <c r="D102" s="83" t="s">
        <v>4109</v>
      </c>
      <c r="E102" s="83">
        <v>93515</v>
      </c>
      <c r="F102" s="83" t="s">
        <v>4099</v>
      </c>
      <c r="G102" s="90" t="s">
        <v>692</v>
      </c>
      <c r="H102" s="83" t="s">
        <v>692</v>
      </c>
      <c r="I102" s="83" t="s">
        <v>692</v>
      </c>
      <c r="J102" s="83" t="s">
        <v>692</v>
      </c>
    </row>
    <row r="103" spans="1:10" x14ac:dyDescent="0.25">
      <c r="A103" s="83" t="s">
        <v>31</v>
      </c>
      <c r="B103" s="83" t="s">
        <v>4086</v>
      </c>
      <c r="C103" s="83" t="s">
        <v>4159</v>
      </c>
      <c r="D103" s="83" t="s">
        <v>4110</v>
      </c>
      <c r="E103" s="83">
        <v>93515</v>
      </c>
      <c r="F103" s="83" t="s">
        <v>4099</v>
      </c>
      <c r="G103" s="90" t="s">
        <v>692</v>
      </c>
      <c r="H103" s="83" t="s">
        <v>692</v>
      </c>
      <c r="I103" s="83" t="s">
        <v>692</v>
      </c>
      <c r="J103" s="83" t="s">
        <v>692</v>
      </c>
    </row>
    <row r="104" spans="1:10" x14ac:dyDescent="0.25">
      <c r="A104" s="83" t="s">
        <v>31</v>
      </c>
      <c r="B104" s="83" t="s">
        <v>4084</v>
      </c>
      <c r="C104" s="83" t="s">
        <v>4111</v>
      </c>
      <c r="D104" s="83" t="s">
        <v>4112</v>
      </c>
      <c r="E104" s="83">
        <v>93515</v>
      </c>
      <c r="F104" s="83" t="s">
        <v>4099</v>
      </c>
      <c r="G104" s="90" t="s">
        <v>692</v>
      </c>
      <c r="H104" s="83" t="s">
        <v>692</v>
      </c>
      <c r="I104" s="83" t="s">
        <v>692</v>
      </c>
      <c r="J104" s="83" t="s">
        <v>692</v>
      </c>
    </row>
    <row r="105" spans="1:10" x14ac:dyDescent="0.25">
      <c r="A105" s="83" t="s">
        <v>31</v>
      </c>
      <c r="B105" s="83" t="s">
        <v>4076</v>
      </c>
      <c r="C105" s="83" t="s">
        <v>4113</v>
      </c>
      <c r="D105" s="83" t="s">
        <v>4114</v>
      </c>
      <c r="E105" s="83">
        <v>93514</v>
      </c>
      <c r="F105" s="83" t="s">
        <v>4099</v>
      </c>
      <c r="G105" s="90" t="s">
        <v>692</v>
      </c>
      <c r="H105" s="83" t="s">
        <v>692</v>
      </c>
      <c r="I105" s="83" t="s">
        <v>692</v>
      </c>
      <c r="J105" s="83" t="s">
        <v>692</v>
      </c>
    </row>
    <row r="106" spans="1:10" x14ac:dyDescent="0.25">
      <c r="A106" s="83" t="s">
        <v>31</v>
      </c>
      <c r="B106" s="83" t="s">
        <v>4115</v>
      </c>
      <c r="C106" s="83" t="s">
        <v>4116</v>
      </c>
      <c r="D106" s="83" t="s">
        <v>4117</v>
      </c>
      <c r="E106" s="83">
        <v>93515</v>
      </c>
      <c r="F106" s="83" t="s">
        <v>4099</v>
      </c>
      <c r="G106" s="90" t="s">
        <v>692</v>
      </c>
      <c r="H106" s="83" t="s">
        <v>692</v>
      </c>
      <c r="I106" s="83" t="s">
        <v>692</v>
      </c>
      <c r="J106" s="83" t="s">
        <v>692</v>
      </c>
    </row>
    <row r="107" spans="1:10" x14ac:dyDescent="0.25">
      <c r="A107" s="83" t="s">
        <v>31</v>
      </c>
      <c r="B107" s="83" t="s">
        <v>4090</v>
      </c>
      <c r="C107" s="83" t="s">
        <v>4118</v>
      </c>
      <c r="D107" s="83" t="s">
        <v>4119</v>
      </c>
      <c r="E107" s="83">
        <v>93514</v>
      </c>
      <c r="F107" s="83" t="s">
        <v>4067</v>
      </c>
      <c r="G107" s="90" t="s">
        <v>692</v>
      </c>
      <c r="H107" s="83" t="s">
        <v>692</v>
      </c>
      <c r="I107" s="83" t="s">
        <v>692</v>
      </c>
      <c r="J107" s="83" t="s">
        <v>692</v>
      </c>
    </row>
    <row r="108" spans="1:10" x14ac:dyDescent="0.25">
      <c r="A108" s="83" t="s">
        <v>31</v>
      </c>
      <c r="B108" s="83" t="s">
        <v>4080</v>
      </c>
      <c r="C108" s="83" t="s">
        <v>4120</v>
      </c>
      <c r="D108" s="83" t="s">
        <v>4121</v>
      </c>
      <c r="E108" s="83">
        <v>93515</v>
      </c>
      <c r="F108" s="83" t="s">
        <v>4099</v>
      </c>
      <c r="G108" s="90" t="s">
        <v>692</v>
      </c>
      <c r="H108" s="83" t="s">
        <v>692</v>
      </c>
      <c r="I108" s="83" t="s">
        <v>692</v>
      </c>
      <c r="J108" s="83" t="s">
        <v>692</v>
      </c>
    </row>
    <row r="109" spans="1:10" x14ac:dyDescent="0.25">
      <c r="A109" s="83" t="s">
        <v>31</v>
      </c>
      <c r="B109" s="83" t="s">
        <v>4122</v>
      </c>
      <c r="C109" s="83" t="s">
        <v>4123</v>
      </c>
      <c r="D109" s="83" t="s">
        <v>4124</v>
      </c>
      <c r="E109" s="83">
        <v>93514</v>
      </c>
      <c r="F109" s="83" t="s">
        <v>4067</v>
      </c>
      <c r="G109" s="90" t="s">
        <v>692</v>
      </c>
      <c r="H109" s="83" t="s">
        <v>692</v>
      </c>
      <c r="I109" s="83" t="s">
        <v>692</v>
      </c>
      <c r="J109" s="83" t="s">
        <v>692</v>
      </c>
    </row>
    <row r="110" spans="1:10" x14ac:dyDescent="0.25">
      <c r="A110" s="83" t="s">
        <v>31</v>
      </c>
      <c r="B110" s="83" t="s">
        <v>4085</v>
      </c>
      <c r="C110" s="83" t="s">
        <v>4125</v>
      </c>
      <c r="D110" s="83" t="s">
        <v>4126</v>
      </c>
      <c r="E110" s="83">
        <v>93515</v>
      </c>
      <c r="F110" s="83" t="s">
        <v>4099</v>
      </c>
      <c r="G110" s="83" t="s">
        <v>692</v>
      </c>
      <c r="H110" s="83" t="s">
        <v>692</v>
      </c>
      <c r="I110" s="83" t="s">
        <v>692</v>
      </c>
      <c r="J110" s="83" t="s">
        <v>692</v>
      </c>
    </row>
    <row r="111" spans="1:10" x14ac:dyDescent="0.25">
      <c r="A111" s="83" t="s">
        <v>31</v>
      </c>
      <c r="B111" s="83" t="s">
        <v>4087</v>
      </c>
      <c r="C111" s="83" t="s">
        <v>4127</v>
      </c>
      <c r="D111" s="83" t="s">
        <v>4128</v>
      </c>
      <c r="E111" s="83">
        <v>93515</v>
      </c>
      <c r="F111" s="83" t="s">
        <v>4099</v>
      </c>
      <c r="G111" s="90" t="s">
        <v>692</v>
      </c>
      <c r="H111" s="83" t="s">
        <v>692</v>
      </c>
      <c r="I111" s="83" t="s">
        <v>692</v>
      </c>
      <c r="J111" s="83" t="s">
        <v>692</v>
      </c>
    </row>
    <row r="112" spans="1:10" x14ac:dyDescent="0.25">
      <c r="A112" s="83" t="s">
        <v>31</v>
      </c>
      <c r="B112" s="83" t="s">
        <v>4074</v>
      </c>
      <c r="C112" s="83" t="s">
        <v>4129</v>
      </c>
      <c r="D112" s="83" t="s">
        <v>4130</v>
      </c>
      <c r="E112" s="83">
        <v>93514</v>
      </c>
      <c r="F112" s="83" t="s">
        <v>4099</v>
      </c>
      <c r="G112" s="83" t="s">
        <v>692</v>
      </c>
      <c r="H112" s="83" t="s">
        <v>692</v>
      </c>
      <c r="I112" s="83" t="s">
        <v>692</v>
      </c>
      <c r="J112" s="83" t="s">
        <v>692</v>
      </c>
    </row>
    <row r="113" spans="1:10" x14ac:dyDescent="0.25">
      <c r="A113" s="83" t="s">
        <v>31</v>
      </c>
      <c r="B113" s="83" t="s">
        <v>4078</v>
      </c>
      <c r="C113" s="83" t="s">
        <v>4131</v>
      </c>
      <c r="D113" s="83" t="s">
        <v>4132</v>
      </c>
      <c r="E113" s="83">
        <v>93515</v>
      </c>
      <c r="F113" s="83" t="s">
        <v>4099</v>
      </c>
      <c r="G113" s="90" t="s">
        <v>692</v>
      </c>
      <c r="H113" s="83" t="s">
        <v>692</v>
      </c>
      <c r="I113" s="83" t="s">
        <v>692</v>
      </c>
      <c r="J113" s="83" t="s">
        <v>692</v>
      </c>
    </row>
    <row r="114" spans="1:10" x14ac:dyDescent="0.25">
      <c r="A114" s="83" t="s">
        <v>31</v>
      </c>
      <c r="B114" s="83" t="s">
        <v>4089</v>
      </c>
      <c r="C114" s="83" t="s">
        <v>4133</v>
      </c>
      <c r="D114" s="83" t="s">
        <v>4134</v>
      </c>
      <c r="E114" s="83">
        <v>76600</v>
      </c>
      <c r="F114" s="83" t="s">
        <v>3135</v>
      </c>
      <c r="G114" s="90" t="s">
        <v>692</v>
      </c>
      <c r="H114" s="83" t="s">
        <v>692</v>
      </c>
      <c r="I114" s="83" t="s">
        <v>692</v>
      </c>
      <c r="J114" s="83" t="s">
        <v>692</v>
      </c>
    </row>
    <row r="115" spans="1:10" x14ac:dyDescent="0.25">
      <c r="A115" s="83" t="s">
        <v>31</v>
      </c>
      <c r="B115" s="83" t="s">
        <v>4068</v>
      </c>
      <c r="C115" s="83" t="s">
        <v>4135</v>
      </c>
      <c r="D115" s="83" t="s">
        <v>4136</v>
      </c>
      <c r="E115" s="83">
        <v>93514</v>
      </c>
      <c r="F115" s="83" t="s">
        <v>4099</v>
      </c>
      <c r="G115" s="90" t="s">
        <v>692</v>
      </c>
      <c r="H115" s="83" t="s">
        <v>692</v>
      </c>
      <c r="I115" s="83" t="s">
        <v>692</v>
      </c>
      <c r="J115" s="83" t="s">
        <v>692</v>
      </c>
    </row>
    <row r="116" spans="1:10" x14ac:dyDescent="0.25">
      <c r="A116" s="100" t="s">
        <v>31</v>
      </c>
      <c r="B116" s="100" t="s">
        <v>4137</v>
      </c>
      <c r="C116" s="100" t="s">
        <v>4138</v>
      </c>
      <c r="D116" s="100" t="s">
        <v>4139</v>
      </c>
      <c r="E116" s="100">
        <v>75010</v>
      </c>
      <c r="F116" s="100" t="s">
        <v>656</v>
      </c>
      <c r="G116" s="100" t="s">
        <v>692</v>
      </c>
      <c r="H116" s="100" t="s">
        <v>692</v>
      </c>
      <c r="I116" s="100" t="s">
        <v>692</v>
      </c>
      <c r="J116" s="100" t="s">
        <v>692</v>
      </c>
    </row>
    <row r="117" spans="1:10" x14ac:dyDescent="0.25">
      <c r="A117" s="100" t="s">
        <v>31</v>
      </c>
      <c r="B117" s="100" t="s">
        <v>4071</v>
      </c>
      <c r="C117" s="100" t="s">
        <v>4140</v>
      </c>
      <c r="D117" s="100" t="s">
        <v>4141</v>
      </c>
      <c r="E117" s="100">
        <v>93515</v>
      </c>
      <c r="F117" s="100" t="s">
        <v>4099</v>
      </c>
      <c r="G117" s="100" t="s">
        <v>692</v>
      </c>
      <c r="H117" s="100" t="s">
        <v>692</v>
      </c>
      <c r="I117" s="100" t="s">
        <v>692</v>
      </c>
      <c r="J117" s="100" t="s">
        <v>692</v>
      </c>
    </row>
    <row r="118" spans="1:10" x14ac:dyDescent="0.25">
      <c r="A118" s="100" t="s">
        <v>31</v>
      </c>
      <c r="B118" s="100" t="s">
        <v>4083</v>
      </c>
      <c r="C118" s="100" t="s">
        <v>4142</v>
      </c>
      <c r="D118" s="100" t="s">
        <v>4143</v>
      </c>
      <c r="E118" s="100">
        <v>93515</v>
      </c>
      <c r="F118" s="100" t="s">
        <v>4099</v>
      </c>
      <c r="G118" s="100" t="s">
        <v>692</v>
      </c>
      <c r="H118" s="100" t="s">
        <v>692</v>
      </c>
      <c r="I118" s="100" t="s">
        <v>692</v>
      </c>
      <c r="J118" s="100" t="s">
        <v>692</v>
      </c>
    </row>
    <row r="119" spans="1:10" x14ac:dyDescent="0.25">
      <c r="A119" s="100" t="s">
        <v>31</v>
      </c>
      <c r="B119" s="100" t="s">
        <v>4079</v>
      </c>
      <c r="C119" s="100" t="s">
        <v>4144</v>
      </c>
      <c r="D119" s="100" t="s">
        <v>4145</v>
      </c>
      <c r="E119" s="100">
        <v>93514</v>
      </c>
      <c r="F119" s="100" t="s">
        <v>4099</v>
      </c>
      <c r="G119" s="100" t="s">
        <v>692</v>
      </c>
      <c r="H119" s="100" t="s">
        <v>692</v>
      </c>
      <c r="I119" s="100" t="s">
        <v>692</v>
      </c>
      <c r="J119" s="100" t="s">
        <v>692</v>
      </c>
    </row>
    <row r="120" spans="1:10" x14ac:dyDescent="0.25">
      <c r="A120" s="100" t="s">
        <v>31</v>
      </c>
      <c r="B120" s="100" t="s">
        <v>4082</v>
      </c>
      <c r="C120" s="100" t="s">
        <v>4146</v>
      </c>
      <c r="D120" s="100" t="s">
        <v>4147</v>
      </c>
      <c r="E120" s="100">
        <v>75019</v>
      </c>
      <c r="F120" s="100" t="s">
        <v>656</v>
      </c>
      <c r="G120" s="100" t="s">
        <v>692</v>
      </c>
      <c r="H120" s="100" t="s">
        <v>692</v>
      </c>
      <c r="I120" s="100" t="s">
        <v>692</v>
      </c>
      <c r="J120" s="100" t="s">
        <v>692</v>
      </c>
    </row>
    <row r="121" spans="1:10" x14ac:dyDescent="0.25">
      <c r="A121" s="100" t="s">
        <v>31</v>
      </c>
      <c r="B121" s="100" t="s">
        <v>4070</v>
      </c>
      <c r="C121" s="100" t="s">
        <v>4148</v>
      </c>
      <c r="D121" s="100" t="s">
        <v>4149</v>
      </c>
      <c r="E121" s="100">
        <v>93514</v>
      </c>
      <c r="F121" s="100" t="s">
        <v>4099</v>
      </c>
      <c r="G121" s="100" t="s">
        <v>692</v>
      </c>
      <c r="H121" s="100" t="s">
        <v>692</v>
      </c>
      <c r="I121" s="100" t="s">
        <v>692</v>
      </c>
      <c r="J121" s="100" t="s">
        <v>692</v>
      </c>
    </row>
    <row r="122" spans="1:10" x14ac:dyDescent="0.25">
      <c r="A122" s="100" t="s">
        <v>31</v>
      </c>
      <c r="B122" s="100" t="s">
        <v>4069</v>
      </c>
      <c r="C122" s="100" t="s">
        <v>4150</v>
      </c>
      <c r="D122" s="100" t="s">
        <v>4151</v>
      </c>
      <c r="E122" s="100">
        <v>93514</v>
      </c>
      <c r="F122" s="100" t="s">
        <v>4099</v>
      </c>
      <c r="G122" s="100" t="s">
        <v>692</v>
      </c>
      <c r="H122" s="100" t="s">
        <v>692</v>
      </c>
      <c r="I122" s="100" t="s">
        <v>692</v>
      </c>
      <c r="J122" s="100" t="s">
        <v>692</v>
      </c>
    </row>
    <row r="123" spans="1:10" x14ac:dyDescent="0.25">
      <c r="A123" s="100" t="s">
        <v>31</v>
      </c>
      <c r="B123" s="100" t="s">
        <v>4152</v>
      </c>
      <c r="C123" s="100" t="s">
        <v>4153</v>
      </c>
      <c r="D123" s="100" t="s">
        <v>4154</v>
      </c>
      <c r="E123" s="100">
        <v>93514</v>
      </c>
      <c r="F123" s="100" t="s">
        <v>4099</v>
      </c>
      <c r="G123" s="100" t="s">
        <v>692</v>
      </c>
      <c r="H123" s="100" t="s">
        <v>692</v>
      </c>
      <c r="I123" s="100" t="s">
        <v>692</v>
      </c>
      <c r="J123" s="100" t="s">
        <v>692</v>
      </c>
    </row>
    <row r="124" spans="1:10" x14ac:dyDescent="0.25">
      <c r="A124" s="100" t="s">
        <v>31</v>
      </c>
      <c r="B124" s="100" t="s">
        <v>4081</v>
      </c>
      <c r="C124" s="100" t="s">
        <v>4155</v>
      </c>
      <c r="D124" s="100" t="s">
        <v>4156</v>
      </c>
      <c r="E124" s="100">
        <v>93514</v>
      </c>
      <c r="F124" s="100" t="s">
        <v>4099</v>
      </c>
      <c r="G124" s="100" t="s">
        <v>692</v>
      </c>
      <c r="H124" s="100" t="s">
        <v>692</v>
      </c>
      <c r="I124" s="100" t="s">
        <v>692</v>
      </c>
      <c r="J124" s="100" t="s">
        <v>692</v>
      </c>
    </row>
    <row r="125" spans="1:10" x14ac:dyDescent="0.25">
      <c r="A125" s="100" t="s">
        <v>31</v>
      </c>
      <c r="B125" s="100" t="s">
        <v>4262</v>
      </c>
      <c r="C125" s="100" t="s">
        <v>4264</v>
      </c>
      <c r="D125" s="100" t="s">
        <v>4266</v>
      </c>
      <c r="E125" s="100">
        <v>97200</v>
      </c>
      <c r="F125" s="100" t="s">
        <v>694</v>
      </c>
      <c r="G125" s="100"/>
      <c r="H125" s="100"/>
      <c r="I125" s="100"/>
      <c r="J125" s="100"/>
    </row>
    <row r="126" spans="1:10" x14ac:dyDescent="0.25">
      <c r="A126" s="100" t="s">
        <v>31</v>
      </c>
      <c r="B126" s="100" t="s">
        <v>4263</v>
      </c>
      <c r="C126" s="100" t="s">
        <v>4265</v>
      </c>
      <c r="D126" s="100" t="s">
        <v>4267</v>
      </c>
      <c r="E126" s="100">
        <v>97490</v>
      </c>
      <c r="F126" s="100" t="s">
        <v>3493</v>
      </c>
      <c r="G126" s="100"/>
      <c r="H126" s="100"/>
      <c r="I126" s="100"/>
      <c r="J126" s="100"/>
    </row>
    <row r="127" spans="1:10" x14ac:dyDescent="0.25">
      <c r="A127" s="100" t="s">
        <v>31</v>
      </c>
      <c r="B127" s="100" t="s">
        <v>4649</v>
      </c>
      <c r="C127" s="100" t="s">
        <v>4650</v>
      </c>
      <c r="D127" s="100" t="s">
        <v>4651</v>
      </c>
      <c r="E127" s="100">
        <v>97600</v>
      </c>
      <c r="F127" s="100" t="s">
        <v>3239</v>
      </c>
      <c r="G127" s="100" t="s">
        <v>4652</v>
      </c>
      <c r="H127" s="108"/>
      <c r="I127" s="100"/>
      <c r="J127" s="100"/>
    </row>
    <row r="128" spans="1:10" x14ac:dyDescent="0.25">
      <c r="A128" s="100" t="s">
        <v>31</v>
      </c>
      <c r="B128" s="100" t="s">
        <v>4641</v>
      </c>
      <c r="C128" s="100" t="s">
        <v>4642</v>
      </c>
      <c r="D128" s="100" t="s">
        <v>4139</v>
      </c>
      <c r="E128" s="100">
        <v>75010</v>
      </c>
      <c r="F128" s="100" t="s">
        <v>656</v>
      </c>
      <c r="G128" s="100" t="s">
        <v>4643</v>
      </c>
      <c r="H128" s="106" t="s">
        <v>4644</v>
      </c>
      <c r="I128" s="100"/>
      <c r="J128" s="100"/>
    </row>
    <row r="129" spans="1:10" x14ac:dyDescent="0.25">
      <c r="A129" s="100" t="s">
        <v>31</v>
      </c>
      <c r="B129" s="100" t="s">
        <v>4645</v>
      </c>
      <c r="C129" s="100" t="s">
        <v>4646</v>
      </c>
      <c r="D129" s="100" t="s">
        <v>4647</v>
      </c>
      <c r="E129" s="100">
        <v>97300</v>
      </c>
      <c r="F129" s="100" t="s">
        <v>2175</v>
      </c>
      <c r="G129" s="100" t="s">
        <v>4648</v>
      </c>
      <c r="H129" s="106"/>
      <c r="I129" s="100"/>
      <c r="J129" s="100"/>
    </row>
    <row r="130" spans="1:10" x14ac:dyDescent="0.25">
      <c r="A130" s="51" t="s">
        <v>6</v>
      </c>
      <c r="B130" s="51" t="s">
        <v>6</v>
      </c>
      <c r="C130" s="51" t="s">
        <v>667</v>
      </c>
      <c r="D130" s="51" t="s">
        <v>696</v>
      </c>
      <c r="E130" s="51">
        <v>97110</v>
      </c>
      <c r="F130" s="51" t="s">
        <v>698</v>
      </c>
      <c r="G130" s="51" t="s">
        <v>697</v>
      </c>
      <c r="H130" s="51" t="s">
        <v>1040</v>
      </c>
      <c r="I130" s="51" t="s">
        <v>7</v>
      </c>
      <c r="J130" s="51" t="s">
        <v>692</v>
      </c>
    </row>
    <row r="131" spans="1:10" x14ac:dyDescent="0.25">
      <c r="A131" s="51" t="s">
        <v>47</v>
      </c>
      <c r="B131" s="51" t="s">
        <v>47</v>
      </c>
      <c r="C131" s="51" t="s">
        <v>666</v>
      </c>
      <c r="D131" s="51" t="s">
        <v>48</v>
      </c>
      <c r="E131" s="51">
        <v>60530</v>
      </c>
      <c r="F131" s="51" t="s">
        <v>49</v>
      </c>
      <c r="G131" s="51" t="s">
        <v>632</v>
      </c>
      <c r="H131" s="51" t="s">
        <v>1041</v>
      </c>
      <c r="I131" s="51" t="s">
        <v>50</v>
      </c>
      <c r="J131" s="51" t="s">
        <v>692</v>
      </c>
    </row>
    <row r="132" spans="1:10" x14ac:dyDescent="0.25">
      <c r="A132" s="51" t="s">
        <v>22</v>
      </c>
      <c r="B132" s="51" t="s">
        <v>22</v>
      </c>
      <c r="C132" s="51" t="s">
        <v>668</v>
      </c>
      <c r="D132" s="51" t="s">
        <v>23</v>
      </c>
      <c r="E132" s="51">
        <v>75002</v>
      </c>
      <c r="F132" s="51" t="s">
        <v>656</v>
      </c>
      <c r="G132" s="51" t="s">
        <v>680</v>
      </c>
      <c r="H132" s="51" t="s">
        <v>1042</v>
      </c>
      <c r="I132" s="51" t="s">
        <v>681</v>
      </c>
      <c r="J132" s="51" t="s">
        <v>638</v>
      </c>
    </row>
    <row r="133" spans="1:10" x14ac:dyDescent="0.25">
      <c r="A133" s="51" t="s">
        <v>51</v>
      </c>
      <c r="B133" s="51" t="s">
        <v>51</v>
      </c>
      <c r="C133" s="51" t="s">
        <v>3506</v>
      </c>
      <c r="D133" s="51" t="s">
        <v>712</v>
      </c>
      <c r="E133" s="51">
        <v>75007</v>
      </c>
      <c r="F133" s="51" t="s">
        <v>656</v>
      </c>
      <c r="G133" s="51" t="s">
        <v>692</v>
      </c>
      <c r="H133" s="51" t="s">
        <v>1043</v>
      </c>
      <c r="I133" s="51" t="s">
        <v>713</v>
      </c>
      <c r="J133" s="51" t="s">
        <v>692</v>
      </c>
    </row>
    <row r="134" spans="1:10" x14ac:dyDescent="0.25">
      <c r="A134" s="51" t="s">
        <v>16</v>
      </c>
      <c r="B134" s="51" t="s">
        <v>16</v>
      </c>
      <c r="C134" s="51" t="s">
        <v>669</v>
      </c>
      <c r="D134" s="51" t="s">
        <v>670</v>
      </c>
      <c r="E134" s="51">
        <v>94200</v>
      </c>
      <c r="F134" s="51" t="s">
        <v>671</v>
      </c>
      <c r="G134" s="51" t="s">
        <v>673</v>
      </c>
      <c r="H134" s="51" t="s">
        <v>692</v>
      </c>
      <c r="I134" s="51" t="s">
        <v>674</v>
      </c>
      <c r="J134" s="51" t="s">
        <v>672</v>
      </c>
    </row>
    <row r="135" spans="1:10" x14ac:dyDescent="0.25">
      <c r="A135" s="51" t="s">
        <v>11</v>
      </c>
      <c r="B135" s="51" t="s">
        <v>11</v>
      </c>
      <c r="C135" s="51" t="s">
        <v>675</v>
      </c>
      <c r="D135" s="51" t="s">
        <v>12</v>
      </c>
      <c r="E135" s="51">
        <v>75008</v>
      </c>
      <c r="F135" s="51" t="s">
        <v>656</v>
      </c>
      <c r="G135" s="51" t="s">
        <v>700</v>
      </c>
      <c r="H135" s="51" t="s">
        <v>692</v>
      </c>
      <c r="I135" s="51" t="s">
        <v>701</v>
      </c>
      <c r="J135" s="51" t="s">
        <v>692</v>
      </c>
    </row>
    <row r="136" spans="1:10" x14ac:dyDescent="0.25">
      <c r="A136" s="51" t="s">
        <v>32</v>
      </c>
      <c r="B136" s="51" t="s">
        <v>32</v>
      </c>
      <c r="C136" s="51" t="s">
        <v>3505</v>
      </c>
      <c r="D136" s="51" t="s">
        <v>33</v>
      </c>
      <c r="E136" s="51">
        <v>75009</v>
      </c>
      <c r="F136" s="51" t="s">
        <v>656</v>
      </c>
      <c r="G136" s="51" t="s">
        <v>633</v>
      </c>
      <c r="H136" s="51" t="s">
        <v>1044</v>
      </c>
      <c r="I136" s="51" t="s">
        <v>34</v>
      </c>
      <c r="J136" s="51" t="s">
        <v>692</v>
      </c>
    </row>
    <row r="137" spans="1:10" x14ac:dyDescent="0.25">
      <c r="A137" s="51" t="s">
        <v>27</v>
      </c>
      <c r="B137" s="51" t="s">
        <v>27</v>
      </c>
      <c r="C137" s="51" t="s">
        <v>676</v>
      </c>
      <c r="D137" s="51" t="s">
        <v>693</v>
      </c>
      <c r="E137" s="51">
        <v>97205</v>
      </c>
      <c r="F137" s="51" t="s">
        <v>694</v>
      </c>
      <c r="G137" s="51" t="s">
        <v>695</v>
      </c>
      <c r="H137" s="51" t="s">
        <v>692</v>
      </c>
      <c r="I137" s="51" t="s">
        <v>28</v>
      </c>
      <c r="J137" s="51" t="s">
        <v>692</v>
      </c>
    </row>
    <row r="138" spans="1:10" x14ac:dyDescent="0.25">
      <c r="A138" s="51" t="s">
        <v>737</v>
      </c>
      <c r="B138" s="51" t="s">
        <v>737</v>
      </c>
      <c r="C138" s="51" t="s">
        <v>677</v>
      </c>
      <c r="D138" s="51" t="s">
        <v>710</v>
      </c>
      <c r="E138" s="51">
        <v>75020</v>
      </c>
      <c r="F138" s="51" t="s">
        <v>656</v>
      </c>
      <c r="G138" s="51" t="s">
        <v>711</v>
      </c>
      <c r="H138" s="51" t="s">
        <v>692</v>
      </c>
      <c r="I138" s="51" t="s">
        <v>1</v>
      </c>
      <c r="J138" s="51" t="s">
        <v>0</v>
      </c>
    </row>
    <row r="139" spans="1:10" x14ac:dyDescent="0.25">
      <c r="A139" s="51" t="s">
        <v>35</v>
      </c>
      <c r="B139" s="51" t="s">
        <v>35</v>
      </c>
      <c r="C139" s="51" t="s">
        <v>3507</v>
      </c>
      <c r="D139" s="51" t="s">
        <v>36</v>
      </c>
      <c r="E139" s="51">
        <v>75010</v>
      </c>
      <c r="F139" s="51" t="s">
        <v>656</v>
      </c>
      <c r="G139" s="51" t="s">
        <v>682</v>
      </c>
      <c r="H139" s="51" t="s">
        <v>692</v>
      </c>
      <c r="I139" s="51" t="s">
        <v>683</v>
      </c>
      <c r="J139" s="51" t="s">
        <v>692</v>
      </c>
    </row>
    <row r="140" spans="1:10" x14ac:dyDescent="0.25">
      <c r="A140" s="51" t="s">
        <v>45</v>
      </c>
      <c r="B140" s="51" t="s">
        <v>45</v>
      </c>
      <c r="C140" s="51" t="s">
        <v>684</v>
      </c>
      <c r="D140" s="51" t="s">
        <v>708</v>
      </c>
      <c r="E140" s="51">
        <v>94154</v>
      </c>
      <c r="F140" s="51" t="s">
        <v>4157</v>
      </c>
      <c r="G140" s="51" t="s">
        <v>709</v>
      </c>
      <c r="H140" s="51" t="s">
        <v>692</v>
      </c>
      <c r="I140" s="51" t="s">
        <v>46</v>
      </c>
      <c r="J140" s="51" t="s">
        <v>692</v>
      </c>
    </row>
    <row r="141" spans="1:10" x14ac:dyDescent="0.25">
      <c r="A141" s="51" t="s">
        <v>2</v>
      </c>
      <c r="B141" s="51" t="s">
        <v>2</v>
      </c>
      <c r="C141" s="51" t="s">
        <v>685</v>
      </c>
      <c r="D141" s="51" t="s">
        <v>3</v>
      </c>
      <c r="E141" s="51">
        <v>75008</v>
      </c>
      <c r="F141" s="51" t="s">
        <v>656</v>
      </c>
      <c r="G141" s="51" t="s">
        <v>634</v>
      </c>
      <c r="H141" s="51" t="s">
        <v>692</v>
      </c>
      <c r="I141" s="51" t="s">
        <v>4</v>
      </c>
      <c r="J141" s="51" t="s">
        <v>692</v>
      </c>
    </row>
    <row r="142" spans="1:10" x14ac:dyDescent="0.25">
      <c r="A142" s="51" t="s">
        <v>40</v>
      </c>
      <c r="B142" s="51" t="s">
        <v>40</v>
      </c>
      <c r="C142" s="51" t="s">
        <v>3504</v>
      </c>
      <c r="D142" s="51" t="s">
        <v>41</v>
      </c>
      <c r="E142" s="51">
        <v>75018</v>
      </c>
      <c r="F142" s="51" t="s">
        <v>656</v>
      </c>
      <c r="G142" s="51" t="s">
        <v>631</v>
      </c>
      <c r="H142" s="51" t="s">
        <v>692</v>
      </c>
      <c r="I142" s="51" t="s">
        <v>42</v>
      </c>
      <c r="J142" s="51" t="s">
        <v>692</v>
      </c>
    </row>
    <row r="143" spans="1:10" x14ac:dyDescent="0.25">
      <c r="A143" s="51" t="s">
        <v>24</v>
      </c>
      <c r="B143" s="51" t="s">
        <v>24</v>
      </c>
      <c r="C143" s="51" t="s">
        <v>687</v>
      </c>
      <c r="D143" s="51" t="s">
        <v>665</v>
      </c>
      <c r="E143" s="51" t="s">
        <v>665</v>
      </c>
      <c r="F143" s="51" t="s">
        <v>665</v>
      </c>
      <c r="G143" s="51" t="s">
        <v>3500</v>
      </c>
      <c r="H143" s="51" t="s">
        <v>3502</v>
      </c>
      <c r="I143" s="51" t="s">
        <v>3501</v>
      </c>
      <c r="J143" s="51" t="s">
        <v>692</v>
      </c>
    </row>
    <row r="144" spans="1:10" x14ac:dyDescent="0.25">
      <c r="A144" s="51" t="s">
        <v>14</v>
      </c>
      <c r="B144" s="51" t="s">
        <v>14</v>
      </c>
      <c r="C144" s="51" t="s">
        <v>15</v>
      </c>
      <c r="D144" s="51" t="s">
        <v>705</v>
      </c>
      <c r="E144" s="51">
        <v>75015</v>
      </c>
      <c r="F144" s="51" t="s">
        <v>656</v>
      </c>
      <c r="G144" s="51" t="s">
        <v>707</v>
      </c>
      <c r="H144" s="51" t="s">
        <v>692</v>
      </c>
      <c r="I144" s="51" t="s">
        <v>706</v>
      </c>
      <c r="J144" s="51" t="s">
        <v>692</v>
      </c>
    </row>
    <row r="145" spans="1:10" x14ac:dyDescent="0.25">
      <c r="A145" s="51" t="s">
        <v>13</v>
      </c>
      <c r="B145" s="51" t="s">
        <v>13</v>
      </c>
      <c r="C145" s="51" t="s">
        <v>688</v>
      </c>
      <c r="D145" s="51" t="s">
        <v>1045</v>
      </c>
      <c r="E145" s="51">
        <v>97110</v>
      </c>
      <c r="F145" s="51" t="s">
        <v>698</v>
      </c>
      <c r="G145" s="51" t="s">
        <v>1046</v>
      </c>
      <c r="H145" s="51" t="s">
        <v>1047</v>
      </c>
      <c r="I145" s="51" t="s">
        <v>692</v>
      </c>
      <c r="J145" s="51" t="s">
        <v>692</v>
      </c>
    </row>
    <row r="146" spans="1:10" x14ac:dyDescent="0.25">
      <c r="A146" s="51" t="s">
        <v>17</v>
      </c>
      <c r="B146" s="51" t="s">
        <v>3350</v>
      </c>
      <c r="C146" s="51" t="s">
        <v>18</v>
      </c>
      <c r="D146" s="51" t="s">
        <v>19</v>
      </c>
      <c r="E146" s="51">
        <v>93177</v>
      </c>
      <c r="F146" s="51" t="s">
        <v>4158</v>
      </c>
      <c r="G146" s="51" t="s">
        <v>721</v>
      </c>
      <c r="H146" s="51" t="s">
        <v>3535</v>
      </c>
      <c r="I146" s="51" t="s">
        <v>720</v>
      </c>
      <c r="J146" s="51" t="s">
        <v>692</v>
      </c>
    </row>
    <row r="147" spans="1:10" x14ac:dyDescent="0.25">
      <c r="A147" s="51" t="s">
        <v>8</v>
      </c>
      <c r="B147" s="51" t="s">
        <v>8</v>
      </c>
      <c r="C147" s="51" t="s">
        <v>9</v>
      </c>
      <c r="D147" s="51" t="s">
        <v>10</v>
      </c>
      <c r="E147" s="51">
        <v>75017</v>
      </c>
      <c r="F147" s="51" t="s">
        <v>656</v>
      </c>
      <c r="G147" s="51" t="s">
        <v>689</v>
      </c>
      <c r="H147" s="51" t="s">
        <v>692</v>
      </c>
      <c r="I147" s="51" t="s">
        <v>690</v>
      </c>
      <c r="J147" s="51" t="s">
        <v>692</v>
      </c>
    </row>
    <row r="148" spans="1:10" x14ac:dyDescent="0.25">
      <c r="A148" s="51" t="s">
        <v>20</v>
      </c>
      <c r="B148" s="51" t="s">
        <v>20</v>
      </c>
      <c r="C148" s="51" t="s">
        <v>691</v>
      </c>
      <c r="D148" s="51" t="s">
        <v>702</v>
      </c>
      <c r="E148" s="51">
        <v>97410</v>
      </c>
      <c r="F148" s="51" t="s">
        <v>703</v>
      </c>
      <c r="G148" s="51" t="s">
        <v>704</v>
      </c>
      <c r="H148" s="51" t="s">
        <v>692</v>
      </c>
      <c r="I148" s="51" t="s">
        <v>21</v>
      </c>
      <c r="J148" s="51" t="s">
        <v>692</v>
      </c>
    </row>
    <row r="149" spans="1:10" x14ac:dyDescent="0.25">
      <c r="A149" s="104" t="s">
        <v>4600</v>
      </c>
      <c r="B149" s="104" t="s">
        <v>4600</v>
      </c>
      <c r="C149" s="105" t="s">
        <v>4609</v>
      </c>
      <c r="D149" s="105" t="s">
        <v>5824</v>
      </c>
      <c r="E149" s="105">
        <v>75010</v>
      </c>
      <c r="F149" s="105" t="s">
        <v>656</v>
      </c>
      <c r="G149" s="105" t="s">
        <v>4610</v>
      </c>
      <c r="H149" s="105" t="s">
        <v>4611</v>
      </c>
    </row>
    <row r="150" spans="1:10" x14ac:dyDescent="0.25">
      <c r="A150" s="104" t="s">
        <v>4601</v>
      </c>
      <c r="B150" s="104" t="s">
        <v>4601</v>
      </c>
      <c r="C150" s="105" t="s">
        <v>4612</v>
      </c>
      <c r="D150" s="105" t="s">
        <v>4613</v>
      </c>
      <c r="E150" s="51">
        <v>97200</v>
      </c>
      <c r="F150" s="51" t="s">
        <v>694</v>
      </c>
      <c r="G150" s="105" t="s">
        <v>4614</v>
      </c>
    </row>
    <row r="151" spans="1:10" x14ac:dyDescent="0.25">
      <c r="A151" s="104" t="s">
        <v>4602</v>
      </c>
      <c r="B151" s="104" t="s">
        <v>4602</v>
      </c>
      <c r="C151" t="s">
        <v>4615</v>
      </c>
      <c r="D151" s="105" t="s">
        <v>4616</v>
      </c>
      <c r="E151" s="51">
        <v>97200</v>
      </c>
      <c r="F151" s="51" t="s">
        <v>694</v>
      </c>
      <c r="G151" s="105" t="s">
        <v>4617</v>
      </c>
    </row>
    <row r="152" spans="1:10" x14ac:dyDescent="0.25">
      <c r="A152" s="104" t="s">
        <v>4603</v>
      </c>
      <c r="B152" s="104" t="s">
        <v>4603</v>
      </c>
      <c r="C152" t="s">
        <v>4620</v>
      </c>
      <c r="D152" s="105" t="s">
        <v>4621</v>
      </c>
      <c r="E152" s="105">
        <v>75020</v>
      </c>
      <c r="F152" s="105" t="s">
        <v>656</v>
      </c>
      <c r="G152" t="s">
        <v>4619</v>
      </c>
      <c r="H152" s="106" t="s">
        <v>4618</v>
      </c>
    </row>
    <row r="153" spans="1:10" x14ac:dyDescent="0.25">
      <c r="A153" s="104" t="s">
        <v>4604</v>
      </c>
      <c r="B153" s="104" t="s">
        <v>4604</v>
      </c>
      <c r="C153" t="s">
        <v>4622</v>
      </c>
      <c r="D153" s="105" t="s">
        <v>4623</v>
      </c>
      <c r="E153" s="51">
        <v>97200</v>
      </c>
      <c r="F153" s="51" t="s">
        <v>694</v>
      </c>
      <c r="G153" s="107" t="s">
        <v>4624</v>
      </c>
    </row>
    <row r="154" spans="1:10" x14ac:dyDescent="0.25">
      <c r="A154" s="104" t="s">
        <v>4605</v>
      </c>
      <c r="B154" s="104" t="s">
        <v>4605</v>
      </c>
      <c r="C154" t="s">
        <v>4625</v>
      </c>
      <c r="D154" s="105" t="s">
        <v>4628</v>
      </c>
      <c r="E154" s="105">
        <v>17106</v>
      </c>
      <c r="F154" s="105" t="s">
        <v>4627</v>
      </c>
      <c r="G154" s="107" t="s">
        <v>4626</v>
      </c>
      <c r="H154" s="106" t="s">
        <v>4633</v>
      </c>
    </row>
    <row r="155" spans="1:10" x14ac:dyDescent="0.25">
      <c r="A155" s="104" t="s">
        <v>4606</v>
      </c>
      <c r="B155" s="104" t="s">
        <v>4606</v>
      </c>
      <c r="C155" t="s">
        <v>4637</v>
      </c>
      <c r="D155" s="105" t="s">
        <v>4629</v>
      </c>
      <c r="E155" s="105">
        <v>95733</v>
      </c>
      <c r="F155" s="105" t="s">
        <v>4630</v>
      </c>
      <c r="G155" s="107" t="s">
        <v>4631</v>
      </c>
      <c r="H155" s="107" t="s">
        <v>4632</v>
      </c>
    </row>
    <row r="156" spans="1:10" x14ac:dyDescent="0.25">
      <c r="A156" s="104" t="s">
        <v>4607</v>
      </c>
      <c r="B156" s="104" t="s">
        <v>4607</v>
      </c>
      <c r="C156" t="s">
        <v>4636</v>
      </c>
      <c r="D156" s="105" t="s">
        <v>4634</v>
      </c>
      <c r="E156" s="105">
        <v>75002</v>
      </c>
      <c r="F156" s="105" t="s">
        <v>656</v>
      </c>
      <c r="G156" s="107" t="s">
        <v>4635</v>
      </c>
    </row>
    <row r="157" spans="1:10" x14ac:dyDescent="0.25">
      <c r="A157" s="104" t="s">
        <v>4608</v>
      </c>
      <c r="B157" s="104" t="s">
        <v>4608</v>
      </c>
      <c r="C157" t="s">
        <v>4638</v>
      </c>
      <c r="D157" s="105" t="s">
        <v>4639</v>
      </c>
      <c r="E157" s="51">
        <v>97200</v>
      </c>
      <c r="F157" s="51" t="s">
        <v>694</v>
      </c>
    </row>
  </sheetData>
  <autoFilter ref="A1:J157" xr:uid="{00000000-0001-0000-0400-000000000000}"/>
  <sortState xmlns:xlrd2="http://schemas.microsoft.com/office/spreadsheetml/2017/richdata2" ref="A1:G25">
    <sortCondition ref="A1:A25"/>
  </sortState>
  <hyperlinks>
    <hyperlink ref="I104" r:id="rId1" display="secretaire.smbef@gmail.com" xr:uid="{00000000-0004-0000-0400-000000000000}"/>
    <hyperlink ref="I97" r:id="rId2" display="cgtg.confederaton@wanadoo.fr" xr:uid="{00000000-0004-0000-0400-000001000000}"/>
    <hyperlink ref="I100" r:id="rId3" display="adherents.fnispad@laposte.fr" xr:uid="{00000000-0004-0000-0400-000002000000}"/>
    <hyperlink ref="I113" r:id="rId4" display="contact.branches@unsa.org" xr:uid="{00000000-0004-0000-0400-000003000000}"/>
    <hyperlink ref="H21" r:id="rId5" display="http://www.fnact.com" xr:uid="{00000000-0004-0000-0400-000004000000}"/>
    <hyperlink ref="H19" r:id="rId6" display="http://batimattp-cftc.fr" xr:uid="{00000000-0004-0000-0400-000005000000}"/>
    <hyperlink ref="H30" r:id="rId7" display="http://cftc-santesociaux.fr" xr:uid="{00000000-0004-0000-0400-000006000000}"/>
    <hyperlink ref="H26" r:id="rId8" display="http://www.cftc-transports.fr" xr:uid="{00000000-0004-0000-0400-000007000000}"/>
    <hyperlink ref="H25" r:id="rId9" display="http://www.cftc-fae.fr" xr:uid="{00000000-0004-0000-0400-000008000000}"/>
    <hyperlink ref="H28" r:id="rId10" display="http://cftcmetallurgie.com " xr:uid="{00000000-0004-0000-0400-000009000000}"/>
    <hyperlink ref="H29" r:id="rId11" display="http://www.cftc-protectionsocialeetemploi.com" xr:uid="{00000000-0004-0000-0400-00000A000000}"/>
    <hyperlink ref="H20" r:id="rId12" display="http://www.syndicat-cftc-cmte.fr" xr:uid="{00000000-0004-0000-0400-00000B000000}"/>
    <hyperlink ref="H3:H15" r:id="rId13" display="www.cfdt.fr/portail/nos-contacts-jca_367098" xr:uid="{00000000-0004-0000-0400-00000C000000}"/>
    <hyperlink ref="H31" r:id="rId14" xr:uid="{00000000-0004-0000-0400-00000D000000}"/>
    <hyperlink ref="H16" r:id="rId15" display="www.cfdt.fr/portail/nos-contacts-jca_367098" xr:uid="{00000000-0004-0000-0400-00000E000000}"/>
    <hyperlink ref="H2" r:id="rId16" display="www.cfdt.fr/portail/nos-contacts-jca_367098" xr:uid="{00000000-0004-0000-0400-00000F000000}"/>
    <hyperlink ref="H32" r:id="rId17" xr:uid="{00000000-0004-0000-0400-000010000000}"/>
    <hyperlink ref="I70" r:id="rId18" xr:uid="{00000000-0004-0000-0400-000011000000}"/>
    <hyperlink ref="H24" r:id="rId19" xr:uid="{00000000-0004-0000-0400-000012000000}"/>
    <hyperlink ref="I55" r:id="rId20" xr:uid="{0B9AC868-8FF3-4CCC-96C7-AA7F164BFD6F}"/>
  </hyperlinks>
  <pageMargins left="0.7" right="0.7" top="0.75" bottom="0.75" header="0.3" footer="0.3"/>
  <pageSetup paperSize="9" orientation="portrait" verticalDpi="0"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 filterMode="1"/>
  <dimension ref="A1:L701"/>
  <sheetViews>
    <sheetView topLeftCell="A374" zoomScaleNormal="100" workbookViewId="0">
      <selection activeCell="B23" sqref="B23"/>
    </sheetView>
  </sheetViews>
  <sheetFormatPr baseColWidth="10" defaultColWidth="11.42578125" defaultRowHeight="15" x14ac:dyDescent="0.25"/>
  <cols>
    <col min="1" max="1" width="11.42578125" style="128"/>
    <col min="2" max="2" width="9.7109375" style="128" bestFit="1" customWidth="1"/>
    <col min="3" max="3" width="5.5703125" style="128" bestFit="1" customWidth="1"/>
    <col min="4" max="4" width="23.42578125" style="128" bestFit="1" customWidth="1"/>
    <col min="5" max="5" width="38" style="128" bestFit="1" customWidth="1"/>
    <col min="6" max="6" width="48.42578125" style="128" bestFit="1" customWidth="1"/>
    <col min="7" max="7" width="11.42578125" style="154"/>
    <col min="8" max="8" width="27.85546875" style="128" bestFit="1" customWidth="1"/>
    <col min="9" max="9" width="14.28515625" style="128" bestFit="1" customWidth="1"/>
    <col min="10" max="10" width="52.140625" style="128" bestFit="1" customWidth="1"/>
    <col min="11" max="11" width="55.5703125" style="128" bestFit="1" customWidth="1"/>
    <col min="12" max="12" width="25" style="128" bestFit="1" customWidth="1"/>
    <col min="13" max="16384" width="11.42578125" style="128"/>
  </cols>
  <sheetData>
    <row r="1" spans="1:12" x14ac:dyDescent="0.25">
      <c r="A1" s="124" t="s">
        <v>3356</v>
      </c>
      <c r="B1" s="124" t="s">
        <v>635</v>
      </c>
      <c r="C1" s="124" t="s">
        <v>1048</v>
      </c>
      <c r="D1" s="125" t="s">
        <v>1049</v>
      </c>
      <c r="E1" s="125" t="s">
        <v>1050</v>
      </c>
      <c r="F1" s="125" t="s">
        <v>1051</v>
      </c>
      <c r="G1" s="126" t="s">
        <v>1052</v>
      </c>
      <c r="H1" s="125" t="s">
        <v>1053</v>
      </c>
      <c r="I1" s="127" t="s">
        <v>678</v>
      </c>
      <c r="J1" s="125" t="s">
        <v>812</v>
      </c>
      <c r="K1" s="125" t="s">
        <v>4492</v>
      </c>
      <c r="L1" s="125" t="s">
        <v>1055</v>
      </c>
    </row>
    <row r="2" spans="1:12" hidden="1" x14ac:dyDescent="0.25">
      <c r="A2" s="129" t="str">
        <f t="shared" ref="A2:A65" si="0">B2&amp;C2</f>
        <v>CFDT01</v>
      </c>
      <c r="B2" s="130" t="s">
        <v>37</v>
      </c>
      <c r="C2" s="131" t="s">
        <v>1056</v>
      </c>
      <c r="D2" s="129" t="s">
        <v>1057</v>
      </c>
      <c r="E2" s="129" t="s">
        <v>2824</v>
      </c>
      <c r="F2" s="129" t="s">
        <v>2825</v>
      </c>
      <c r="G2" s="132" t="s">
        <v>1060</v>
      </c>
      <c r="H2" s="129" t="s">
        <v>3495</v>
      </c>
      <c r="I2" s="129" t="s">
        <v>2826</v>
      </c>
      <c r="J2" s="129" t="s">
        <v>3243</v>
      </c>
      <c r="K2" s="129" t="s">
        <v>2827</v>
      </c>
      <c r="L2" s="129" t="s">
        <v>692</v>
      </c>
    </row>
    <row r="3" spans="1:12" hidden="1" x14ac:dyDescent="0.25">
      <c r="A3" s="129" t="str">
        <f t="shared" si="0"/>
        <v>CFDT02</v>
      </c>
      <c r="B3" s="130" t="s">
        <v>37</v>
      </c>
      <c r="C3" s="131" t="s">
        <v>1065</v>
      </c>
      <c r="D3" s="129" t="s">
        <v>1066</v>
      </c>
      <c r="E3" s="129" t="s">
        <v>2828</v>
      </c>
      <c r="F3" s="129" t="s">
        <v>4349</v>
      </c>
      <c r="G3" s="133" t="s">
        <v>2829</v>
      </c>
      <c r="H3" s="129" t="s">
        <v>2830</v>
      </c>
      <c r="I3" s="129" t="s">
        <v>3343</v>
      </c>
      <c r="J3" s="129" t="s">
        <v>3244</v>
      </c>
      <c r="K3" s="129" t="s">
        <v>2831</v>
      </c>
      <c r="L3" s="129" t="s">
        <v>692</v>
      </c>
    </row>
    <row r="4" spans="1:12" hidden="1" x14ac:dyDescent="0.25">
      <c r="A4" s="129" t="str">
        <f t="shared" si="0"/>
        <v>CFDT03</v>
      </c>
      <c r="B4" s="130" t="s">
        <v>37</v>
      </c>
      <c r="C4" s="131" t="s">
        <v>1073</v>
      </c>
      <c r="D4" s="129" t="s">
        <v>1074</v>
      </c>
      <c r="E4" s="129" t="s">
        <v>2832</v>
      </c>
      <c r="F4" s="129" t="s">
        <v>3276</v>
      </c>
      <c r="G4" s="133" t="s">
        <v>1541</v>
      </c>
      <c r="H4" s="129" t="s">
        <v>1542</v>
      </c>
      <c r="I4" s="129" t="s">
        <v>2833</v>
      </c>
      <c r="J4" s="129" t="s">
        <v>3243</v>
      </c>
      <c r="K4" s="129" t="s">
        <v>2834</v>
      </c>
      <c r="L4" s="129" t="s">
        <v>692</v>
      </c>
    </row>
    <row r="5" spans="1:12" hidden="1" x14ac:dyDescent="0.25">
      <c r="A5" s="129" t="str">
        <f t="shared" si="0"/>
        <v>CFDT04</v>
      </c>
      <c r="B5" s="130" t="s">
        <v>37</v>
      </c>
      <c r="C5" s="131" t="s">
        <v>1082</v>
      </c>
      <c r="D5" s="129" t="s">
        <v>1083</v>
      </c>
      <c r="E5" s="129" t="s">
        <v>2835</v>
      </c>
      <c r="F5" s="129" t="s">
        <v>1085</v>
      </c>
      <c r="G5" s="133" t="s">
        <v>1086</v>
      </c>
      <c r="H5" s="129" t="s">
        <v>3460</v>
      </c>
      <c r="I5" s="129" t="s">
        <v>2836</v>
      </c>
      <c r="J5" s="129" t="s">
        <v>3245</v>
      </c>
      <c r="K5" s="129" t="s">
        <v>2837</v>
      </c>
      <c r="L5" s="129" t="s">
        <v>692</v>
      </c>
    </row>
    <row r="6" spans="1:12" hidden="1" x14ac:dyDescent="0.25">
      <c r="A6" s="129" t="str">
        <f t="shared" si="0"/>
        <v>CFDT05</v>
      </c>
      <c r="B6" s="130" t="s">
        <v>37</v>
      </c>
      <c r="C6" s="131" t="s">
        <v>1091</v>
      </c>
      <c r="D6" s="129" t="s">
        <v>1092</v>
      </c>
      <c r="E6" s="129" t="s">
        <v>2838</v>
      </c>
      <c r="F6" s="129" t="s">
        <v>1094</v>
      </c>
      <c r="G6" s="133" t="s">
        <v>1095</v>
      </c>
      <c r="H6" s="129" t="s">
        <v>1848</v>
      </c>
      <c r="I6" s="129" t="s">
        <v>2839</v>
      </c>
      <c r="J6" s="129" t="s">
        <v>3245</v>
      </c>
      <c r="K6" s="129" t="s">
        <v>2840</v>
      </c>
      <c r="L6" s="129" t="s">
        <v>692</v>
      </c>
    </row>
    <row r="7" spans="1:12" hidden="1" x14ac:dyDescent="0.25">
      <c r="A7" s="129" t="str">
        <f t="shared" si="0"/>
        <v>CFDT06</v>
      </c>
      <c r="B7" s="130" t="s">
        <v>37</v>
      </c>
      <c r="C7" s="131" t="s">
        <v>1100</v>
      </c>
      <c r="D7" s="129" t="s">
        <v>1101</v>
      </c>
      <c r="E7" s="129" t="s">
        <v>2841</v>
      </c>
      <c r="F7" s="129" t="s">
        <v>2842</v>
      </c>
      <c r="G7" s="133" t="s">
        <v>2565</v>
      </c>
      <c r="H7" s="129" t="s">
        <v>1852</v>
      </c>
      <c r="I7" s="129" t="s">
        <v>2843</v>
      </c>
      <c r="J7" s="129" t="s">
        <v>3245</v>
      </c>
      <c r="K7" s="129" t="s">
        <v>2844</v>
      </c>
      <c r="L7" s="129" t="s">
        <v>692</v>
      </c>
    </row>
    <row r="8" spans="1:12" hidden="1" x14ac:dyDescent="0.25">
      <c r="A8" s="129" t="str">
        <f t="shared" si="0"/>
        <v>CFDT07</v>
      </c>
      <c r="B8" s="130" t="s">
        <v>37</v>
      </c>
      <c r="C8" s="131" t="s">
        <v>1107</v>
      </c>
      <c r="D8" s="129" t="s">
        <v>1108</v>
      </c>
      <c r="E8" s="129" t="s">
        <v>2845</v>
      </c>
      <c r="F8" s="129" t="s">
        <v>1110</v>
      </c>
      <c r="G8" s="133" t="s">
        <v>1111</v>
      </c>
      <c r="H8" s="129" t="s">
        <v>1112</v>
      </c>
      <c r="I8" s="129" t="s">
        <v>2846</v>
      </c>
      <c r="J8" s="129" t="s">
        <v>3243</v>
      </c>
      <c r="K8" s="129" t="s">
        <v>2847</v>
      </c>
      <c r="L8" s="129" t="s">
        <v>692</v>
      </c>
    </row>
    <row r="9" spans="1:12" hidden="1" x14ac:dyDescent="0.25">
      <c r="A9" s="129" t="str">
        <f t="shared" si="0"/>
        <v>CFDT08</v>
      </c>
      <c r="B9" s="130" t="s">
        <v>37</v>
      </c>
      <c r="C9" s="131" t="s">
        <v>1116</v>
      </c>
      <c r="D9" s="129" t="s">
        <v>1117</v>
      </c>
      <c r="E9" s="129" t="s">
        <v>2848</v>
      </c>
      <c r="F9" s="129" t="s">
        <v>2849</v>
      </c>
      <c r="G9" s="133" t="s">
        <v>1119</v>
      </c>
      <c r="H9" s="129" t="s">
        <v>1859</v>
      </c>
      <c r="I9" s="129" t="s">
        <v>2850</v>
      </c>
      <c r="J9" s="129" t="s">
        <v>3246</v>
      </c>
      <c r="K9" s="129" t="s">
        <v>2851</v>
      </c>
      <c r="L9" s="129" t="s">
        <v>692</v>
      </c>
    </row>
    <row r="10" spans="1:12" hidden="1" x14ac:dyDescent="0.25">
      <c r="A10" s="129" t="str">
        <f t="shared" si="0"/>
        <v>CFDT09</v>
      </c>
      <c r="B10" s="130" t="s">
        <v>37</v>
      </c>
      <c r="C10" s="131" t="s">
        <v>1124</v>
      </c>
      <c r="D10" s="129" t="s">
        <v>1125</v>
      </c>
      <c r="E10" s="129" t="s">
        <v>2852</v>
      </c>
      <c r="F10" s="129" t="s">
        <v>3282</v>
      </c>
      <c r="G10" s="133" t="s">
        <v>1128</v>
      </c>
      <c r="H10" s="129" t="s">
        <v>2853</v>
      </c>
      <c r="I10" s="129" t="s">
        <v>2854</v>
      </c>
      <c r="J10" s="129" t="s">
        <v>3247</v>
      </c>
      <c r="K10" s="129" t="s">
        <v>2855</v>
      </c>
      <c r="L10" s="129" t="s">
        <v>692</v>
      </c>
    </row>
    <row r="11" spans="1:12" hidden="1" x14ac:dyDescent="0.25">
      <c r="A11" s="129" t="str">
        <f t="shared" si="0"/>
        <v>CFDT10</v>
      </c>
      <c r="B11" s="130" t="s">
        <v>37</v>
      </c>
      <c r="C11" s="134">
        <v>10</v>
      </c>
      <c r="D11" s="129" t="s">
        <v>1132</v>
      </c>
      <c r="E11" s="129" t="s">
        <v>2856</v>
      </c>
      <c r="F11" s="129" t="s">
        <v>4361</v>
      </c>
      <c r="G11" s="133" t="s">
        <v>2575</v>
      </c>
      <c r="H11" s="129" t="s">
        <v>1870</v>
      </c>
      <c r="I11" s="129" t="s">
        <v>2857</v>
      </c>
      <c r="J11" s="129" t="s">
        <v>3246</v>
      </c>
      <c r="K11" s="129" t="s">
        <v>2858</v>
      </c>
      <c r="L11" s="129" t="s">
        <v>692</v>
      </c>
    </row>
    <row r="12" spans="1:12" hidden="1" x14ac:dyDescent="0.25">
      <c r="A12" s="129" t="str">
        <f t="shared" si="0"/>
        <v>CFDT11</v>
      </c>
      <c r="B12" s="130" t="s">
        <v>37</v>
      </c>
      <c r="C12" s="134">
        <v>11</v>
      </c>
      <c r="D12" s="129" t="s">
        <v>1138</v>
      </c>
      <c r="E12" s="129" t="s">
        <v>2859</v>
      </c>
      <c r="F12" s="129" t="s">
        <v>3310</v>
      </c>
      <c r="G12" s="133">
        <v>11000</v>
      </c>
      <c r="H12" s="129" t="s">
        <v>1874</v>
      </c>
      <c r="I12" s="129" t="s">
        <v>2860</v>
      </c>
      <c r="J12" s="129" t="s">
        <v>3247</v>
      </c>
      <c r="K12" s="129" t="s">
        <v>2861</v>
      </c>
      <c r="L12" s="129" t="s">
        <v>692</v>
      </c>
    </row>
    <row r="13" spans="1:12" hidden="1" x14ac:dyDescent="0.25">
      <c r="A13" s="129" t="str">
        <f t="shared" si="0"/>
        <v>CFDT12</v>
      </c>
      <c r="B13" s="130" t="s">
        <v>37</v>
      </c>
      <c r="C13" s="134">
        <v>12</v>
      </c>
      <c r="D13" s="129" t="s">
        <v>1144</v>
      </c>
      <c r="E13" s="129" t="s">
        <v>2862</v>
      </c>
      <c r="F13" s="129" t="s">
        <v>2863</v>
      </c>
      <c r="G13" s="133" t="s">
        <v>1147</v>
      </c>
      <c r="H13" s="129" t="s">
        <v>1148</v>
      </c>
      <c r="I13" s="129" t="s">
        <v>2864</v>
      </c>
      <c r="J13" s="129" t="s">
        <v>3247</v>
      </c>
      <c r="K13" s="129" t="s">
        <v>2865</v>
      </c>
      <c r="L13" s="129" t="s">
        <v>692</v>
      </c>
    </row>
    <row r="14" spans="1:12" hidden="1" x14ac:dyDescent="0.25">
      <c r="A14" s="129" t="str">
        <f t="shared" si="0"/>
        <v>CFDT13</v>
      </c>
      <c r="B14" s="130" t="s">
        <v>37</v>
      </c>
      <c r="C14" s="134">
        <v>13</v>
      </c>
      <c r="D14" s="129" t="s">
        <v>1153</v>
      </c>
      <c r="E14" s="129" t="s">
        <v>2866</v>
      </c>
      <c r="F14" s="129" t="s">
        <v>2867</v>
      </c>
      <c r="G14" s="133" t="s">
        <v>2868</v>
      </c>
      <c r="H14" s="129" t="s">
        <v>1881</v>
      </c>
      <c r="I14" s="129" t="s">
        <v>2869</v>
      </c>
      <c r="J14" s="129" t="s">
        <v>3245</v>
      </c>
      <c r="K14" s="129" t="s">
        <v>2870</v>
      </c>
      <c r="L14" s="129" t="s">
        <v>692</v>
      </c>
    </row>
    <row r="15" spans="1:12" hidden="1" x14ac:dyDescent="0.25">
      <c r="A15" s="129" t="str">
        <f t="shared" si="0"/>
        <v>CFDT14</v>
      </c>
      <c r="B15" s="130" t="s">
        <v>37</v>
      </c>
      <c r="C15" s="134">
        <v>14</v>
      </c>
      <c r="D15" s="129" t="s">
        <v>1160</v>
      </c>
      <c r="E15" s="129" t="s">
        <v>2871</v>
      </c>
      <c r="F15" s="129" t="s">
        <v>2872</v>
      </c>
      <c r="G15" s="133" t="s">
        <v>1162</v>
      </c>
      <c r="H15" s="129" t="s">
        <v>1163</v>
      </c>
      <c r="I15" s="129" t="s">
        <v>2873</v>
      </c>
      <c r="J15" s="129" t="s">
        <v>3248</v>
      </c>
      <c r="K15" s="129" t="s">
        <v>2874</v>
      </c>
      <c r="L15" s="129" t="s">
        <v>692</v>
      </c>
    </row>
    <row r="16" spans="1:12" hidden="1" x14ac:dyDescent="0.25">
      <c r="A16" s="129" t="str">
        <f t="shared" si="0"/>
        <v>CFDT15</v>
      </c>
      <c r="B16" s="130" t="s">
        <v>37</v>
      </c>
      <c r="C16" s="135">
        <v>15</v>
      </c>
      <c r="D16" s="136" t="s">
        <v>1168</v>
      </c>
      <c r="E16" s="129" t="s">
        <v>2875</v>
      </c>
      <c r="F16" s="129" t="s">
        <v>3276</v>
      </c>
      <c r="G16" s="133" t="s">
        <v>1541</v>
      </c>
      <c r="H16" s="129" t="s">
        <v>1542</v>
      </c>
      <c r="I16" s="129" t="s">
        <v>2833</v>
      </c>
      <c r="J16" s="129" t="s">
        <v>3243</v>
      </c>
      <c r="K16" s="129" t="s">
        <v>2834</v>
      </c>
      <c r="L16" s="129" t="s">
        <v>692</v>
      </c>
    </row>
    <row r="17" spans="1:12" hidden="1" x14ac:dyDescent="0.25">
      <c r="A17" s="129" t="str">
        <f t="shared" si="0"/>
        <v>CFDT16</v>
      </c>
      <c r="B17" s="130" t="s">
        <v>37</v>
      </c>
      <c r="C17" s="135">
        <v>16</v>
      </c>
      <c r="D17" s="136" t="s">
        <v>1175</v>
      </c>
      <c r="E17" s="129" t="s">
        <v>2876</v>
      </c>
      <c r="F17" s="129" t="s">
        <v>1177</v>
      </c>
      <c r="G17" s="133" t="s">
        <v>1178</v>
      </c>
      <c r="H17" s="129" t="s">
        <v>2877</v>
      </c>
      <c r="I17" s="129" t="s">
        <v>2878</v>
      </c>
      <c r="J17" s="129" t="s">
        <v>3249</v>
      </c>
      <c r="K17" s="129" t="s">
        <v>2879</v>
      </c>
      <c r="L17" s="129" t="s">
        <v>692</v>
      </c>
    </row>
    <row r="18" spans="1:12" hidden="1" x14ac:dyDescent="0.25">
      <c r="A18" s="129" t="str">
        <f t="shared" si="0"/>
        <v>CFDT17</v>
      </c>
      <c r="B18" s="130" t="s">
        <v>37</v>
      </c>
      <c r="C18" s="135">
        <v>17</v>
      </c>
      <c r="D18" s="136" t="s">
        <v>1183</v>
      </c>
      <c r="E18" s="129" t="s">
        <v>2880</v>
      </c>
      <c r="F18" s="129" t="s">
        <v>1185</v>
      </c>
      <c r="G18" s="133" t="s">
        <v>2594</v>
      </c>
      <c r="H18" s="129" t="s">
        <v>4170</v>
      </c>
      <c r="I18" s="129" t="s">
        <v>2881</v>
      </c>
      <c r="J18" s="129" t="s">
        <v>3249</v>
      </c>
      <c r="K18" s="129" t="s">
        <v>2882</v>
      </c>
      <c r="L18" s="129" t="s">
        <v>692</v>
      </c>
    </row>
    <row r="19" spans="1:12" hidden="1" x14ac:dyDescent="0.25">
      <c r="A19" s="129" t="str">
        <f t="shared" si="0"/>
        <v>CFDT18</v>
      </c>
      <c r="B19" s="130" t="s">
        <v>37</v>
      </c>
      <c r="C19" s="135">
        <v>18</v>
      </c>
      <c r="D19" s="136" t="s">
        <v>1191</v>
      </c>
      <c r="E19" s="129" t="s">
        <v>2883</v>
      </c>
      <c r="F19" s="129" t="s">
        <v>4377</v>
      </c>
      <c r="G19" s="133" t="s">
        <v>1194</v>
      </c>
      <c r="H19" s="129" t="s">
        <v>1195</v>
      </c>
      <c r="I19" s="129" t="s">
        <v>2884</v>
      </c>
      <c r="J19" s="129" t="s">
        <v>3250</v>
      </c>
      <c r="K19" s="129" t="s">
        <v>2885</v>
      </c>
      <c r="L19" s="129" t="s">
        <v>692</v>
      </c>
    </row>
    <row r="20" spans="1:12" hidden="1" x14ac:dyDescent="0.25">
      <c r="A20" s="129" t="str">
        <f t="shared" si="0"/>
        <v>CFDT19</v>
      </c>
      <c r="B20" s="130" t="s">
        <v>37</v>
      </c>
      <c r="C20" s="134">
        <v>19</v>
      </c>
      <c r="D20" s="129" t="s">
        <v>1199</v>
      </c>
      <c r="E20" s="129" t="s">
        <v>2886</v>
      </c>
      <c r="F20" s="129" t="s">
        <v>2887</v>
      </c>
      <c r="G20" s="133" t="s">
        <v>2888</v>
      </c>
      <c r="H20" s="129" t="s">
        <v>2889</v>
      </c>
      <c r="I20" s="129" t="s">
        <v>2890</v>
      </c>
      <c r="J20" s="129" t="s">
        <v>3249</v>
      </c>
      <c r="K20" s="129" t="s">
        <v>2891</v>
      </c>
      <c r="L20" s="129" t="s">
        <v>692</v>
      </c>
    </row>
    <row r="21" spans="1:12" hidden="1" x14ac:dyDescent="0.25">
      <c r="A21" s="129" t="str">
        <f t="shared" si="0"/>
        <v>CFDT2A</v>
      </c>
      <c r="B21" s="130" t="s">
        <v>37</v>
      </c>
      <c r="C21" s="134" t="s">
        <v>1208</v>
      </c>
      <c r="D21" s="129" t="s">
        <v>2892</v>
      </c>
      <c r="E21" s="129" t="s">
        <v>2893</v>
      </c>
      <c r="F21" s="129" t="s">
        <v>4380</v>
      </c>
      <c r="G21" s="133" t="s">
        <v>2894</v>
      </c>
      <c r="H21" s="129" t="s">
        <v>1212</v>
      </c>
      <c r="I21" s="129" t="s">
        <v>2895</v>
      </c>
      <c r="J21" s="129" t="s">
        <v>3251</v>
      </c>
      <c r="K21" s="129" t="s">
        <v>2896</v>
      </c>
      <c r="L21" s="129" t="s">
        <v>692</v>
      </c>
    </row>
    <row r="22" spans="1:12" hidden="1" x14ac:dyDescent="0.25">
      <c r="A22" s="129" t="str">
        <f t="shared" si="0"/>
        <v>CFDT2B</v>
      </c>
      <c r="B22" s="130" t="s">
        <v>37</v>
      </c>
      <c r="C22" s="134" t="s">
        <v>1216</v>
      </c>
      <c r="D22" s="129" t="s">
        <v>2892</v>
      </c>
      <c r="E22" s="129" t="s">
        <v>2893</v>
      </c>
      <c r="F22" s="129" t="s">
        <v>4380</v>
      </c>
      <c r="G22" s="133" t="s">
        <v>2894</v>
      </c>
      <c r="H22" s="129" t="s">
        <v>1212</v>
      </c>
      <c r="I22" s="129" t="s">
        <v>2895</v>
      </c>
      <c r="J22" s="129" t="s">
        <v>3251</v>
      </c>
      <c r="K22" s="129" t="s">
        <v>2896</v>
      </c>
      <c r="L22" s="129" t="s">
        <v>692</v>
      </c>
    </row>
    <row r="23" spans="1:12" hidden="1" x14ac:dyDescent="0.25">
      <c r="A23" s="129" t="str">
        <f t="shared" si="0"/>
        <v>CFDT21</v>
      </c>
      <c r="B23" s="130" t="s">
        <v>37</v>
      </c>
      <c r="C23" s="134">
        <v>21</v>
      </c>
      <c r="D23" s="129" t="s">
        <v>1224</v>
      </c>
      <c r="E23" s="129" t="s">
        <v>2897</v>
      </c>
      <c r="F23" s="129" t="s">
        <v>2255</v>
      </c>
      <c r="G23" s="133" t="s">
        <v>1227</v>
      </c>
      <c r="H23" s="129" t="s">
        <v>1228</v>
      </c>
      <c r="I23" s="129" t="s">
        <v>2898</v>
      </c>
      <c r="J23" s="129" t="s">
        <v>3252</v>
      </c>
      <c r="K23" s="129" t="s">
        <v>2899</v>
      </c>
      <c r="L23" s="129" t="s">
        <v>692</v>
      </c>
    </row>
    <row r="24" spans="1:12" hidden="1" x14ac:dyDescent="0.25">
      <c r="A24" s="129" t="str">
        <f t="shared" si="0"/>
        <v>CFDT22</v>
      </c>
      <c r="B24" s="130" t="s">
        <v>37</v>
      </c>
      <c r="C24" s="134">
        <v>22</v>
      </c>
      <c r="D24" s="129" t="s">
        <v>1232</v>
      </c>
      <c r="E24" s="129" t="s">
        <v>2900</v>
      </c>
      <c r="F24" s="129" t="s">
        <v>2901</v>
      </c>
      <c r="G24" s="133" t="s">
        <v>2902</v>
      </c>
      <c r="H24" s="129" t="s">
        <v>4239</v>
      </c>
      <c r="I24" s="129" t="s">
        <v>2903</v>
      </c>
      <c r="J24" s="129" t="s">
        <v>3253</v>
      </c>
      <c r="K24" s="129" t="s">
        <v>2904</v>
      </c>
      <c r="L24" s="129" t="s">
        <v>692</v>
      </c>
    </row>
    <row r="25" spans="1:12" hidden="1" x14ac:dyDescent="0.25">
      <c r="A25" s="129" t="str">
        <f t="shared" si="0"/>
        <v>CFDT23</v>
      </c>
      <c r="B25" s="130" t="s">
        <v>37</v>
      </c>
      <c r="C25" s="134">
        <v>23</v>
      </c>
      <c r="D25" s="129" t="s">
        <v>1240</v>
      </c>
      <c r="E25" s="129" t="s">
        <v>2905</v>
      </c>
      <c r="F25" s="129" t="s">
        <v>3283</v>
      </c>
      <c r="G25" s="133" t="s">
        <v>2906</v>
      </c>
      <c r="H25" s="129" t="s">
        <v>2907</v>
      </c>
      <c r="I25" s="129" t="s">
        <v>2908</v>
      </c>
      <c r="J25" s="129" t="s">
        <v>3249</v>
      </c>
      <c r="K25" s="129" t="s">
        <v>2909</v>
      </c>
      <c r="L25" s="129" t="s">
        <v>692</v>
      </c>
    </row>
    <row r="26" spans="1:12" hidden="1" x14ac:dyDescent="0.25">
      <c r="A26" s="129" t="str">
        <f t="shared" si="0"/>
        <v>CFDT24</v>
      </c>
      <c r="B26" s="130" t="s">
        <v>37</v>
      </c>
      <c r="C26" s="134">
        <v>24</v>
      </c>
      <c r="D26" s="129" t="s">
        <v>1247</v>
      </c>
      <c r="E26" s="129" t="s">
        <v>2910</v>
      </c>
      <c r="F26" s="129" t="s">
        <v>1249</v>
      </c>
      <c r="G26" s="133">
        <v>24029</v>
      </c>
      <c r="H26" s="129" t="s">
        <v>4240</v>
      </c>
      <c r="I26" s="129" t="s">
        <v>2911</v>
      </c>
      <c r="J26" s="129" t="s">
        <v>3345</v>
      </c>
      <c r="K26" s="129" t="s">
        <v>2912</v>
      </c>
      <c r="L26" s="129" t="s">
        <v>692</v>
      </c>
    </row>
    <row r="27" spans="1:12" hidden="1" x14ac:dyDescent="0.25">
      <c r="A27" s="129" t="str">
        <f t="shared" si="0"/>
        <v>CFDT25</v>
      </c>
      <c r="B27" s="130" t="s">
        <v>37</v>
      </c>
      <c r="C27" s="134">
        <v>25</v>
      </c>
      <c r="D27" s="129" t="s">
        <v>1255</v>
      </c>
      <c r="E27" s="129" t="s">
        <v>2913</v>
      </c>
      <c r="F27" s="129" t="s">
        <v>4390</v>
      </c>
      <c r="G27" s="133" t="s">
        <v>2914</v>
      </c>
      <c r="H27" s="129" t="s">
        <v>4203</v>
      </c>
      <c r="I27" s="129" t="s">
        <v>2915</v>
      </c>
      <c r="J27" s="129" t="s">
        <v>3252</v>
      </c>
      <c r="K27" s="129" t="s">
        <v>2916</v>
      </c>
      <c r="L27" s="129" t="s">
        <v>692</v>
      </c>
    </row>
    <row r="28" spans="1:12" hidden="1" x14ac:dyDescent="0.25">
      <c r="A28" s="129" t="str">
        <f t="shared" si="0"/>
        <v>CFDT26</v>
      </c>
      <c r="B28" s="130" t="s">
        <v>37</v>
      </c>
      <c r="C28" s="134">
        <v>26</v>
      </c>
      <c r="D28" s="129" t="s">
        <v>1263</v>
      </c>
      <c r="E28" s="129" t="s">
        <v>2917</v>
      </c>
      <c r="F28" s="129" t="s">
        <v>1110</v>
      </c>
      <c r="G28" s="133" t="s">
        <v>1111</v>
      </c>
      <c r="H28" s="129" t="s">
        <v>1112</v>
      </c>
      <c r="I28" s="129" t="s">
        <v>2846</v>
      </c>
      <c r="J28" s="129" t="s">
        <v>3243</v>
      </c>
      <c r="K28" s="129" t="s">
        <v>2847</v>
      </c>
      <c r="L28" s="129" t="s">
        <v>692</v>
      </c>
    </row>
    <row r="29" spans="1:12" hidden="1" x14ac:dyDescent="0.25">
      <c r="A29" s="129" t="str">
        <f t="shared" si="0"/>
        <v>CFDT27</v>
      </c>
      <c r="B29" s="130" t="s">
        <v>37</v>
      </c>
      <c r="C29" s="134">
        <v>27</v>
      </c>
      <c r="D29" s="129" t="s">
        <v>1265</v>
      </c>
      <c r="E29" s="129" t="s">
        <v>2918</v>
      </c>
      <c r="F29" s="129" t="s">
        <v>2919</v>
      </c>
      <c r="G29" s="133" t="s">
        <v>1268</v>
      </c>
      <c r="H29" s="129" t="s">
        <v>1269</v>
      </c>
      <c r="I29" s="129" t="s">
        <v>2920</v>
      </c>
      <c r="J29" s="129" t="s">
        <v>3248</v>
      </c>
      <c r="K29" s="129" t="s">
        <v>2921</v>
      </c>
      <c r="L29" s="129" t="s">
        <v>692</v>
      </c>
    </row>
    <row r="30" spans="1:12" hidden="1" x14ac:dyDescent="0.25">
      <c r="A30" s="129" t="str">
        <f t="shared" si="0"/>
        <v>CFDT28</v>
      </c>
      <c r="B30" s="130" t="s">
        <v>37</v>
      </c>
      <c r="C30" s="134">
        <v>28</v>
      </c>
      <c r="D30" s="129" t="s">
        <v>1273</v>
      </c>
      <c r="E30" s="129" t="s">
        <v>2922</v>
      </c>
      <c r="F30" s="129" t="s">
        <v>4393</v>
      </c>
      <c r="G30" s="133" t="s">
        <v>1276</v>
      </c>
      <c r="H30" s="129" t="s">
        <v>1277</v>
      </c>
      <c r="I30" s="129" t="s">
        <v>2923</v>
      </c>
      <c r="J30" s="129" t="s">
        <v>3250</v>
      </c>
      <c r="K30" s="129" t="s">
        <v>2924</v>
      </c>
      <c r="L30" s="129" t="s">
        <v>692</v>
      </c>
    </row>
    <row r="31" spans="1:12" hidden="1" x14ac:dyDescent="0.25">
      <c r="A31" s="129" t="str">
        <f t="shared" si="0"/>
        <v>CFDT29</v>
      </c>
      <c r="B31" s="130" t="s">
        <v>37</v>
      </c>
      <c r="C31" s="134">
        <v>29</v>
      </c>
      <c r="D31" s="129" t="s">
        <v>1281</v>
      </c>
      <c r="E31" s="129" t="s">
        <v>2925</v>
      </c>
      <c r="F31" s="129" t="s">
        <v>2926</v>
      </c>
      <c r="G31" s="133" t="s">
        <v>2927</v>
      </c>
      <c r="H31" s="129" t="s">
        <v>4241</v>
      </c>
      <c r="I31" s="129" t="s">
        <v>2928</v>
      </c>
      <c r="J31" s="129" t="s">
        <v>3253</v>
      </c>
      <c r="K31" s="129" t="s">
        <v>2929</v>
      </c>
      <c r="L31" s="129" t="s">
        <v>692</v>
      </c>
    </row>
    <row r="32" spans="1:12" hidden="1" x14ac:dyDescent="0.25">
      <c r="A32" s="129" t="str">
        <f t="shared" si="0"/>
        <v>CFDT30</v>
      </c>
      <c r="B32" s="130" t="s">
        <v>37</v>
      </c>
      <c r="C32" s="134">
        <v>30</v>
      </c>
      <c r="D32" s="129" t="s">
        <v>1290</v>
      </c>
      <c r="E32" s="129" t="s">
        <v>2930</v>
      </c>
      <c r="F32" s="129" t="s">
        <v>3312</v>
      </c>
      <c r="G32" s="133" t="s">
        <v>1293</v>
      </c>
      <c r="H32" s="129" t="s">
        <v>1294</v>
      </c>
      <c r="I32" s="129" t="s">
        <v>2931</v>
      </c>
      <c r="J32" s="129" t="s">
        <v>3247</v>
      </c>
      <c r="K32" s="129" t="s">
        <v>2932</v>
      </c>
      <c r="L32" s="129" t="s">
        <v>692</v>
      </c>
    </row>
    <row r="33" spans="1:12" hidden="1" x14ac:dyDescent="0.25">
      <c r="A33" s="129" t="str">
        <f t="shared" si="0"/>
        <v>CFDT31</v>
      </c>
      <c r="B33" s="130" t="s">
        <v>37</v>
      </c>
      <c r="C33" s="134">
        <v>31</v>
      </c>
      <c r="D33" s="129" t="s">
        <v>1298</v>
      </c>
      <c r="E33" s="129" t="s">
        <v>2933</v>
      </c>
      <c r="F33" s="129" t="s">
        <v>3342</v>
      </c>
      <c r="G33" s="133" t="s">
        <v>2934</v>
      </c>
      <c r="H33" s="129" t="s">
        <v>1302</v>
      </c>
      <c r="I33" s="129" t="s">
        <v>2935</v>
      </c>
      <c r="J33" s="129" t="s">
        <v>3247</v>
      </c>
      <c r="K33" s="129" t="s">
        <v>2936</v>
      </c>
      <c r="L33" s="129" t="s">
        <v>692</v>
      </c>
    </row>
    <row r="34" spans="1:12" hidden="1" x14ac:dyDescent="0.25">
      <c r="A34" s="129" t="str">
        <f t="shared" si="0"/>
        <v>CFDT32</v>
      </c>
      <c r="B34" s="130" t="s">
        <v>37</v>
      </c>
      <c r="C34" s="134">
        <v>32</v>
      </c>
      <c r="D34" s="129" t="s">
        <v>1306</v>
      </c>
      <c r="E34" s="129" t="s">
        <v>2937</v>
      </c>
      <c r="F34" s="129" t="s">
        <v>2938</v>
      </c>
      <c r="G34" s="133" t="s">
        <v>1309</v>
      </c>
      <c r="H34" s="129" t="s">
        <v>2939</v>
      </c>
      <c r="I34" s="129" t="s">
        <v>2940</v>
      </c>
      <c r="J34" s="129" t="s">
        <v>3247</v>
      </c>
      <c r="K34" s="129" t="s">
        <v>2941</v>
      </c>
      <c r="L34" s="129" t="s">
        <v>692</v>
      </c>
    </row>
    <row r="35" spans="1:12" hidden="1" x14ac:dyDescent="0.25">
      <c r="A35" s="129" t="str">
        <f t="shared" si="0"/>
        <v>CFDT33</v>
      </c>
      <c r="B35" s="130" t="s">
        <v>37</v>
      </c>
      <c r="C35" s="134">
        <v>33</v>
      </c>
      <c r="D35" s="129" t="s">
        <v>1315</v>
      </c>
      <c r="E35" s="129" t="s">
        <v>2942</v>
      </c>
      <c r="F35" s="129" t="s">
        <v>3313</v>
      </c>
      <c r="G35" s="133" t="s">
        <v>1318</v>
      </c>
      <c r="H35" s="129" t="s">
        <v>4173</v>
      </c>
      <c r="I35" s="129" t="s">
        <v>2943</v>
      </c>
      <c r="J35" s="129" t="s">
        <v>3249</v>
      </c>
      <c r="K35" s="129" t="s">
        <v>2944</v>
      </c>
      <c r="L35" s="129" t="s">
        <v>692</v>
      </c>
    </row>
    <row r="36" spans="1:12" hidden="1" x14ac:dyDescent="0.25">
      <c r="A36" s="129" t="str">
        <f t="shared" si="0"/>
        <v>CFDT34</v>
      </c>
      <c r="B36" s="130" t="s">
        <v>37</v>
      </c>
      <c r="C36" s="134">
        <v>34</v>
      </c>
      <c r="D36" s="129" t="s">
        <v>1323</v>
      </c>
      <c r="E36" s="129" t="s">
        <v>2945</v>
      </c>
      <c r="F36" s="129" t="s">
        <v>1325</v>
      </c>
      <c r="G36" s="133" t="s">
        <v>1326</v>
      </c>
      <c r="H36" s="129" t="s">
        <v>1327</v>
      </c>
      <c r="I36" s="129" t="s">
        <v>2946</v>
      </c>
      <c r="J36" s="129" t="s">
        <v>3247</v>
      </c>
      <c r="K36" s="129" t="s">
        <v>2947</v>
      </c>
      <c r="L36" s="129" t="s">
        <v>692</v>
      </c>
    </row>
    <row r="37" spans="1:12" hidden="1" x14ac:dyDescent="0.25">
      <c r="A37" s="129" t="str">
        <f t="shared" si="0"/>
        <v>CFDT35</v>
      </c>
      <c r="B37" s="130" t="s">
        <v>37</v>
      </c>
      <c r="C37" s="134">
        <v>35</v>
      </c>
      <c r="D37" s="129" t="s">
        <v>1332</v>
      </c>
      <c r="E37" s="129" t="s">
        <v>2948</v>
      </c>
      <c r="F37" s="129" t="s">
        <v>4426</v>
      </c>
      <c r="G37" s="133" t="s">
        <v>2949</v>
      </c>
      <c r="H37" s="129" t="s">
        <v>4223</v>
      </c>
      <c r="I37" s="129" t="s">
        <v>2950</v>
      </c>
      <c r="J37" s="129" t="s">
        <v>3253</v>
      </c>
      <c r="K37" s="129" t="s">
        <v>2951</v>
      </c>
      <c r="L37" s="129" t="s">
        <v>692</v>
      </c>
    </row>
    <row r="38" spans="1:12" hidden="1" x14ac:dyDescent="0.25">
      <c r="A38" s="129" t="str">
        <f t="shared" si="0"/>
        <v>CFDT36</v>
      </c>
      <c r="B38" s="130" t="s">
        <v>37</v>
      </c>
      <c r="C38" s="134">
        <v>36</v>
      </c>
      <c r="D38" s="129" t="s">
        <v>1341</v>
      </c>
      <c r="E38" s="129" t="s">
        <v>2952</v>
      </c>
      <c r="F38" s="129" t="s">
        <v>1343</v>
      </c>
      <c r="G38" s="133" t="s">
        <v>1344</v>
      </c>
      <c r="H38" s="129" t="s">
        <v>3702</v>
      </c>
      <c r="I38" s="129" t="s">
        <v>2953</v>
      </c>
      <c r="J38" s="129" t="s">
        <v>3250</v>
      </c>
      <c r="K38" s="129" t="s">
        <v>2954</v>
      </c>
      <c r="L38" s="129" t="s">
        <v>692</v>
      </c>
    </row>
    <row r="39" spans="1:12" hidden="1" x14ac:dyDescent="0.25">
      <c r="A39" s="129" t="str">
        <f t="shared" si="0"/>
        <v>CFDT37</v>
      </c>
      <c r="B39" s="130" t="s">
        <v>37</v>
      </c>
      <c r="C39" s="134">
        <v>37</v>
      </c>
      <c r="D39" s="129" t="s">
        <v>1349</v>
      </c>
      <c r="E39" s="129" t="s">
        <v>2955</v>
      </c>
      <c r="F39" s="129" t="s">
        <v>4428</v>
      </c>
      <c r="G39" s="133">
        <v>37550</v>
      </c>
      <c r="H39" s="129" t="s">
        <v>3706</v>
      </c>
      <c r="I39" s="129" t="s">
        <v>2956</v>
      </c>
      <c r="J39" s="129" t="s">
        <v>3250</v>
      </c>
      <c r="K39" s="129" t="s">
        <v>2957</v>
      </c>
      <c r="L39" s="129" t="s">
        <v>692</v>
      </c>
    </row>
    <row r="40" spans="1:12" hidden="1" x14ac:dyDescent="0.25">
      <c r="A40" s="129" t="str">
        <f t="shared" si="0"/>
        <v>CFDT38</v>
      </c>
      <c r="B40" s="130" t="s">
        <v>37</v>
      </c>
      <c r="C40" s="134">
        <v>38</v>
      </c>
      <c r="D40" s="129" t="s">
        <v>1355</v>
      </c>
      <c r="E40" s="129" t="s">
        <v>2958</v>
      </c>
      <c r="F40" s="129" t="s">
        <v>4429</v>
      </c>
      <c r="G40" s="133">
        <v>38030</v>
      </c>
      <c r="H40" s="129" t="s">
        <v>4204</v>
      </c>
      <c r="I40" s="129" t="s">
        <v>2959</v>
      </c>
      <c r="J40" s="129" t="s">
        <v>3243</v>
      </c>
      <c r="K40" s="129" t="s">
        <v>2960</v>
      </c>
      <c r="L40" s="129" t="s">
        <v>692</v>
      </c>
    </row>
    <row r="41" spans="1:12" hidden="1" x14ac:dyDescent="0.25">
      <c r="A41" s="129" t="str">
        <f t="shared" si="0"/>
        <v>CFDT39</v>
      </c>
      <c r="B41" s="130" t="s">
        <v>37</v>
      </c>
      <c r="C41" s="134">
        <v>39</v>
      </c>
      <c r="D41" s="129" t="s">
        <v>1361</v>
      </c>
      <c r="E41" s="129" t="s">
        <v>2961</v>
      </c>
      <c r="F41" s="129" t="s">
        <v>2962</v>
      </c>
      <c r="G41" s="133">
        <v>39000</v>
      </c>
      <c r="H41" s="129" t="s">
        <v>1970</v>
      </c>
      <c r="I41" s="129" t="s">
        <v>2898</v>
      </c>
      <c r="J41" s="129" t="s">
        <v>3252</v>
      </c>
      <c r="K41" s="129" t="s">
        <v>2963</v>
      </c>
      <c r="L41" s="129" t="s">
        <v>692</v>
      </c>
    </row>
    <row r="42" spans="1:12" hidden="1" x14ac:dyDescent="0.25">
      <c r="A42" s="129" t="str">
        <f t="shared" si="0"/>
        <v>CFDT40</v>
      </c>
      <c r="B42" s="130" t="s">
        <v>37</v>
      </c>
      <c r="C42" s="134">
        <v>40</v>
      </c>
      <c r="D42" s="129" t="s">
        <v>1368</v>
      </c>
      <c r="E42" s="129" t="s">
        <v>2964</v>
      </c>
      <c r="F42" s="129" t="s">
        <v>2965</v>
      </c>
      <c r="G42" s="133">
        <v>40100</v>
      </c>
      <c r="H42" s="129" t="s">
        <v>2966</v>
      </c>
      <c r="I42" s="129" t="s">
        <v>2967</v>
      </c>
      <c r="J42" s="129" t="s">
        <v>3265</v>
      </c>
      <c r="K42" s="129" t="s">
        <v>2968</v>
      </c>
      <c r="L42" s="129" t="s">
        <v>692</v>
      </c>
    </row>
    <row r="43" spans="1:12" hidden="1" x14ac:dyDescent="0.25">
      <c r="A43" s="129" t="str">
        <f t="shared" si="0"/>
        <v>CFDT41</v>
      </c>
      <c r="B43" s="130" t="s">
        <v>37</v>
      </c>
      <c r="C43" s="134">
        <v>41</v>
      </c>
      <c r="D43" s="129" t="s">
        <v>1373</v>
      </c>
      <c r="E43" s="129" t="s">
        <v>2969</v>
      </c>
      <c r="F43" s="129" t="s">
        <v>2328</v>
      </c>
      <c r="G43" s="133" t="s">
        <v>1375</v>
      </c>
      <c r="H43" s="129" t="s">
        <v>2970</v>
      </c>
      <c r="I43" s="129" t="s">
        <v>2971</v>
      </c>
      <c r="J43" s="129" t="s">
        <v>3250</v>
      </c>
      <c r="K43" s="129" t="s">
        <v>2972</v>
      </c>
      <c r="L43" s="129" t="s">
        <v>692</v>
      </c>
    </row>
    <row r="44" spans="1:12" hidden="1" x14ac:dyDescent="0.25">
      <c r="A44" s="129" t="str">
        <f t="shared" si="0"/>
        <v>CFDT42</v>
      </c>
      <c r="B44" s="130" t="s">
        <v>37</v>
      </c>
      <c r="C44" s="134">
        <v>42</v>
      </c>
      <c r="D44" s="129" t="s">
        <v>1380</v>
      </c>
      <c r="E44" s="129" t="s">
        <v>2973</v>
      </c>
      <c r="F44" s="129" t="s">
        <v>2974</v>
      </c>
      <c r="G44" s="133">
        <v>14100</v>
      </c>
      <c r="H44" s="129" t="s">
        <v>2975</v>
      </c>
      <c r="I44" s="129" t="s">
        <v>2976</v>
      </c>
      <c r="J44" s="129" t="s">
        <v>3248</v>
      </c>
      <c r="K44" s="129" t="s">
        <v>2977</v>
      </c>
      <c r="L44" s="129" t="s">
        <v>692</v>
      </c>
    </row>
    <row r="45" spans="1:12" hidden="1" x14ac:dyDescent="0.25">
      <c r="A45" s="129" t="str">
        <f t="shared" si="0"/>
        <v>CFDT43</v>
      </c>
      <c r="B45" s="130" t="s">
        <v>37</v>
      </c>
      <c r="C45" s="134">
        <v>43</v>
      </c>
      <c r="D45" s="129" t="s">
        <v>1387</v>
      </c>
      <c r="E45" s="129" t="s">
        <v>2978</v>
      </c>
      <c r="F45" s="129" t="s">
        <v>3287</v>
      </c>
      <c r="G45" s="133">
        <v>42028</v>
      </c>
      <c r="H45" s="129" t="s">
        <v>4242</v>
      </c>
      <c r="I45" s="129" t="s">
        <v>2979</v>
      </c>
      <c r="J45" s="129" t="s">
        <v>3243</v>
      </c>
      <c r="K45" s="129" t="s">
        <v>2980</v>
      </c>
      <c r="L45" s="129" t="s">
        <v>692</v>
      </c>
    </row>
    <row r="46" spans="1:12" hidden="1" x14ac:dyDescent="0.25">
      <c r="A46" s="129" t="str">
        <f t="shared" si="0"/>
        <v>CFDT44</v>
      </c>
      <c r="B46" s="130" t="s">
        <v>37</v>
      </c>
      <c r="C46" s="134">
        <v>44</v>
      </c>
      <c r="D46" s="129" t="s">
        <v>1395</v>
      </c>
      <c r="E46" s="129" t="s">
        <v>2981</v>
      </c>
      <c r="F46" s="129" t="s">
        <v>3314</v>
      </c>
      <c r="G46" s="133" t="s">
        <v>2982</v>
      </c>
      <c r="H46" s="129" t="s">
        <v>4206</v>
      </c>
      <c r="I46" s="129" t="s">
        <v>2983</v>
      </c>
      <c r="J46" s="129" t="s">
        <v>4341</v>
      </c>
      <c r="K46" s="129" t="s">
        <v>2984</v>
      </c>
      <c r="L46" s="129" t="s">
        <v>692</v>
      </c>
    </row>
    <row r="47" spans="1:12" hidden="1" x14ac:dyDescent="0.25">
      <c r="A47" s="129" t="str">
        <f t="shared" si="0"/>
        <v>CFDT45</v>
      </c>
      <c r="B47" s="130" t="s">
        <v>37</v>
      </c>
      <c r="C47" s="134">
        <v>45</v>
      </c>
      <c r="D47" s="129" t="s">
        <v>1404</v>
      </c>
      <c r="E47" s="129" t="s">
        <v>2985</v>
      </c>
      <c r="F47" s="129" t="s">
        <v>1406</v>
      </c>
      <c r="G47" s="133" t="s">
        <v>1407</v>
      </c>
      <c r="H47" s="129" t="s">
        <v>1408</v>
      </c>
      <c r="I47" s="129" t="s">
        <v>2986</v>
      </c>
      <c r="J47" s="129" t="s">
        <v>3250</v>
      </c>
      <c r="K47" s="129" t="s">
        <v>2987</v>
      </c>
      <c r="L47" s="129" t="s">
        <v>692</v>
      </c>
    </row>
    <row r="48" spans="1:12" hidden="1" x14ac:dyDescent="0.25">
      <c r="A48" s="129" t="str">
        <f t="shared" si="0"/>
        <v>CFDT46</v>
      </c>
      <c r="B48" s="130" t="s">
        <v>37</v>
      </c>
      <c r="C48" s="134">
        <v>46</v>
      </c>
      <c r="D48" s="129" t="s">
        <v>1412</v>
      </c>
      <c r="E48" s="129" t="s">
        <v>2988</v>
      </c>
      <c r="F48" s="129" t="s">
        <v>1414</v>
      </c>
      <c r="G48" s="133" t="s">
        <v>1415</v>
      </c>
      <c r="H48" s="129" t="s">
        <v>1416</v>
      </c>
      <c r="I48" s="129" t="s">
        <v>2989</v>
      </c>
      <c r="J48" s="129" t="s">
        <v>3247</v>
      </c>
      <c r="K48" s="129" t="s">
        <v>2990</v>
      </c>
      <c r="L48" s="129" t="s">
        <v>692</v>
      </c>
    </row>
    <row r="49" spans="1:12" hidden="1" x14ac:dyDescent="0.25">
      <c r="A49" s="129" t="str">
        <f t="shared" si="0"/>
        <v>CFDT47</v>
      </c>
      <c r="B49" s="130" t="s">
        <v>37</v>
      </c>
      <c r="C49" s="134">
        <v>47</v>
      </c>
      <c r="D49" s="129" t="s">
        <v>1420</v>
      </c>
      <c r="E49" s="129" t="s">
        <v>2991</v>
      </c>
      <c r="F49" s="129" t="s">
        <v>2992</v>
      </c>
      <c r="G49" s="133" t="s">
        <v>2678</v>
      </c>
      <c r="H49" s="129" t="s">
        <v>1996</v>
      </c>
      <c r="I49" s="129" t="s">
        <v>2993</v>
      </c>
      <c r="J49" s="129" t="s">
        <v>3249</v>
      </c>
      <c r="K49" s="129" t="s">
        <v>2994</v>
      </c>
      <c r="L49" s="129" t="s">
        <v>692</v>
      </c>
    </row>
    <row r="50" spans="1:12" hidden="1" x14ac:dyDescent="0.25">
      <c r="A50" s="129" t="str">
        <f t="shared" si="0"/>
        <v>CFDT48</v>
      </c>
      <c r="B50" s="130" t="s">
        <v>37</v>
      </c>
      <c r="C50" s="134">
        <v>48</v>
      </c>
      <c r="D50" s="129" t="s">
        <v>1426</v>
      </c>
      <c r="E50" s="129" t="s">
        <v>2995</v>
      </c>
      <c r="F50" s="129" t="s">
        <v>2996</v>
      </c>
      <c r="G50" s="133" t="s">
        <v>1428</v>
      </c>
      <c r="H50" s="129" t="s">
        <v>1429</v>
      </c>
      <c r="I50" s="129" t="s">
        <v>2997</v>
      </c>
      <c r="J50" s="129" t="s">
        <v>3247</v>
      </c>
      <c r="K50" s="129" t="s">
        <v>2998</v>
      </c>
      <c r="L50" s="129" t="s">
        <v>692</v>
      </c>
    </row>
    <row r="51" spans="1:12" hidden="1" x14ac:dyDescent="0.25">
      <c r="A51" s="129" t="str">
        <f t="shared" si="0"/>
        <v>CFDT49</v>
      </c>
      <c r="B51" s="130" t="s">
        <v>37</v>
      </c>
      <c r="C51" s="134">
        <v>49</v>
      </c>
      <c r="D51" s="129" t="s">
        <v>1433</v>
      </c>
      <c r="E51" s="129" t="s">
        <v>2999</v>
      </c>
      <c r="F51" s="129" t="s">
        <v>4440</v>
      </c>
      <c r="G51" s="133" t="s">
        <v>1435</v>
      </c>
      <c r="H51" s="129" t="s">
        <v>2000</v>
      </c>
      <c r="I51" s="129" t="s">
        <v>3000</v>
      </c>
      <c r="J51" s="129" t="s">
        <v>3344</v>
      </c>
      <c r="K51" s="129" t="s">
        <v>3001</v>
      </c>
      <c r="L51" s="129" t="s">
        <v>692</v>
      </c>
    </row>
    <row r="52" spans="1:12" hidden="1" x14ac:dyDescent="0.25">
      <c r="A52" s="129" t="str">
        <f t="shared" si="0"/>
        <v>CFDT50</v>
      </c>
      <c r="B52" s="130" t="s">
        <v>37</v>
      </c>
      <c r="C52" s="134">
        <v>50</v>
      </c>
      <c r="D52" s="129" t="s">
        <v>1439</v>
      </c>
      <c r="E52" s="129" t="s">
        <v>3002</v>
      </c>
      <c r="F52" s="129" t="s">
        <v>3003</v>
      </c>
      <c r="G52" s="133" t="s">
        <v>3004</v>
      </c>
      <c r="H52" s="129" t="s">
        <v>3005</v>
      </c>
      <c r="I52" s="129" t="s">
        <v>3006</v>
      </c>
      <c r="J52" s="129" t="s">
        <v>3248</v>
      </c>
      <c r="K52" s="129" t="s">
        <v>3007</v>
      </c>
      <c r="L52" s="129" t="s">
        <v>692</v>
      </c>
    </row>
    <row r="53" spans="1:12" hidden="1" x14ac:dyDescent="0.25">
      <c r="A53" s="129" t="str">
        <f t="shared" si="0"/>
        <v>CFDT50</v>
      </c>
      <c r="B53" s="130" t="s">
        <v>37</v>
      </c>
      <c r="C53" s="134">
        <v>50</v>
      </c>
      <c r="D53" s="129" t="s">
        <v>1439</v>
      </c>
      <c r="E53" s="129" t="s">
        <v>3002</v>
      </c>
      <c r="F53" s="129" t="s">
        <v>4441</v>
      </c>
      <c r="G53" s="133" t="s">
        <v>2004</v>
      </c>
      <c r="H53" s="129" t="s">
        <v>2005</v>
      </c>
      <c r="I53" s="129" t="s">
        <v>3008</v>
      </c>
      <c r="J53" s="129" t="s">
        <v>3248</v>
      </c>
      <c r="K53" s="129" t="s">
        <v>3009</v>
      </c>
      <c r="L53" s="129" t="s">
        <v>692</v>
      </c>
    </row>
    <row r="54" spans="1:12" hidden="1" x14ac:dyDescent="0.25">
      <c r="A54" s="129" t="str">
        <f t="shared" si="0"/>
        <v>CFDT50</v>
      </c>
      <c r="B54" s="130" t="s">
        <v>37</v>
      </c>
      <c r="C54" s="134">
        <v>50</v>
      </c>
      <c r="D54" s="130" t="s">
        <v>1439</v>
      </c>
      <c r="E54" s="129" t="s">
        <v>3002</v>
      </c>
      <c r="F54" s="129" t="s">
        <v>3010</v>
      </c>
      <c r="G54" s="133" t="s">
        <v>3011</v>
      </c>
      <c r="H54" s="129" t="s">
        <v>3012</v>
      </c>
      <c r="I54" s="129" t="s">
        <v>3013</v>
      </c>
      <c r="J54" s="129" t="s">
        <v>3248</v>
      </c>
      <c r="K54" s="129" t="s">
        <v>3014</v>
      </c>
      <c r="L54" s="129" t="s">
        <v>692</v>
      </c>
    </row>
    <row r="55" spans="1:12" hidden="1" x14ac:dyDescent="0.25">
      <c r="A55" s="129" t="str">
        <f t="shared" si="0"/>
        <v>CFDT51</v>
      </c>
      <c r="B55" s="130" t="s">
        <v>37</v>
      </c>
      <c r="C55" s="134">
        <v>51</v>
      </c>
      <c r="D55" s="129" t="s">
        <v>1447</v>
      </c>
      <c r="E55" s="129" t="s">
        <v>3015</v>
      </c>
      <c r="F55" s="129" t="s">
        <v>4445</v>
      </c>
      <c r="G55" s="133" t="s">
        <v>3016</v>
      </c>
      <c r="H55" s="129" t="s">
        <v>4179</v>
      </c>
      <c r="I55" s="129" t="s">
        <v>3017</v>
      </c>
      <c r="J55" s="129" t="s">
        <v>3246</v>
      </c>
      <c r="K55" s="129" t="s">
        <v>3018</v>
      </c>
      <c r="L55" s="129" t="s">
        <v>692</v>
      </c>
    </row>
    <row r="56" spans="1:12" hidden="1" x14ac:dyDescent="0.25">
      <c r="A56" s="129" t="str">
        <f t="shared" si="0"/>
        <v>CFDT52</v>
      </c>
      <c r="B56" s="130" t="s">
        <v>37</v>
      </c>
      <c r="C56" s="134">
        <v>52</v>
      </c>
      <c r="D56" s="129" t="s">
        <v>1453</v>
      </c>
      <c r="E56" s="129" t="s">
        <v>3019</v>
      </c>
      <c r="F56" s="129" t="s">
        <v>3020</v>
      </c>
      <c r="G56" s="133" t="s">
        <v>3021</v>
      </c>
      <c r="H56" s="129" t="s">
        <v>4180</v>
      </c>
      <c r="I56" s="129" t="s">
        <v>3022</v>
      </c>
      <c r="J56" s="129" t="s">
        <v>3246</v>
      </c>
      <c r="K56" s="129" t="s">
        <v>3023</v>
      </c>
      <c r="L56" s="129" t="s">
        <v>692</v>
      </c>
    </row>
    <row r="57" spans="1:12" hidden="1" x14ac:dyDescent="0.25">
      <c r="A57" s="129" t="str">
        <f t="shared" si="0"/>
        <v>CFDT53</v>
      </c>
      <c r="B57" s="130" t="s">
        <v>37</v>
      </c>
      <c r="C57" s="134">
        <v>53</v>
      </c>
      <c r="D57" s="129" t="s">
        <v>1460</v>
      </c>
      <c r="E57" s="129" t="s">
        <v>3024</v>
      </c>
      <c r="F57" s="129" t="s">
        <v>3025</v>
      </c>
      <c r="G57" s="133" t="s">
        <v>3026</v>
      </c>
      <c r="H57" s="129" t="s">
        <v>4181</v>
      </c>
      <c r="I57" s="129" t="s">
        <v>3027</v>
      </c>
      <c r="J57" s="129" t="s">
        <v>3266</v>
      </c>
      <c r="K57" s="129" t="s">
        <v>3028</v>
      </c>
      <c r="L57" s="129" t="s">
        <v>692</v>
      </c>
    </row>
    <row r="58" spans="1:12" hidden="1" x14ac:dyDescent="0.25">
      <c r="A58" s="129" t="str">
        <f t="shared" si="0"/>
        <v>CFDT54</v>
      </c>
      <c r="B58" s="130" t="s">
        <v>37</v>
      </c>
      <c r="C58" s="134">
        <v>54</v>
      </c>
      <c r="D58" s="129" t="s">
        <v>1468</v>
      </c>
      <c r="E58" s="129" t="s">
        <v>3029</v>
      </c>
      <c r="F58" s="129" t="s">
        <v>3030</v>
      </c>
      <c r="G58" s="133" t="s">
        <v>3031</v>
      </c>
      <c r="H58" s="129" t="s">
        <v>4243</v>
      </c>
      <c r="I58" s="129" t="s">
        <v>3032</v>
      </c>
      <c r="J58" s="129" t="s">
        <v>3246</v>
      </c>
      <c r="K58" s="129" t="s">
        <v>3033</v>
      </c>
      <c r="L58" s="129" t="s">
        <v>692</v>
      </c>
    </row>
    <row r="59" spans="1:12" hidden="1" x14ac:dyDescent="0.25">
      <c r="A59" s="129" t="str">
        <f t="shared" si="0"/>
        <v>CFDT55</v>
      </c>
      <c r="B59" s="130" t="s">
        <v>37</v>
      </c>
      <c r="C59" s="134">
        <v>55</v>
      </c>
      <c r="D59" s="129" t="s">
        <v>1476</v>
      </c>
      <c r="E59" s="129" t="s">
        <v>3034</v>
      </c>
      <c r="F59" s="129" t="s">
        <v>3035</v>
      </c>
      <c r="G59" s="133" t="s">
        <v>3036</v>
      </c>
      <c r="H59" s="129" t="s">
        <v>3037</v>
      </c>
      <c r="I59" s="129" t="s">
        <v>3038</v>
      </c>
      <c r="J59" s="129" t="s">
        <v>3246</v>
      </c>
      <c r="K59" s="129" t="s">
        <v>3039</v>
      </c>
      <c r="L59" s="129" t="s">
        <v>692</v>
      </c>
    </row>
    <row r="60" spans="1:12" hidden="1" x14ac:dyDescent="0.25">
      <c r="A60" s="129" t="str">
        <f t="shared" si="0"/>
        <v>CFDT56</v>
      </c>
      <c r="B60" s="130" t="s">
        <v>37</v>
      </c>
      <c r="C60" s="134">
        <v>56</v>
      </c>
      <c r="D60" s="129" t="s">
        <v>1482</v>
      </c>
      <c r="E60" s="129" t="s">
        <v>3040</v>
      </c>
      <c r="F60" s="129" t="s">
        <v>3041</v>
      </c>
      <c r="G60" s="133" t="s">
        <v>3042</v>
      </c>
      <c r="H60" s="129" t="s">
        <v>4244</v>
      </c>
      <c r="I60" s="129" t="s">
        <v>3043</v>
      </c>
      <c r="J60" s="129" t="s">
        <v>3253</v>
      </c>
      <c r="K60" s="129" t="s">
        <v>3044</v>
      </c>
      <c r="L60" s="129" t="s">
        <v>692</v>
      </c>
    </row>
    <row r="61" spans="1:12" hidden="1" x14ac:dyDescent="0.25">
      <c r="A61" s="129" t="str">
        <f t="shared" si="0"/>
        <v>CFDT57</v>
      </c>
      <c r="B61" s="130" t="s">
        <v>37</v>
      </c>
      <c r="C61" s="134">
        <v>57</v>
      </c>
      <c r="D61" s="129" t="s">
        <v>1489</v>
      </c>
      <c r="E61" s="129" t="s">
        <v>3045</v>
      </c>
      <c r="F61" s="129" t="s">
        <v>3046</v>
      </c>
      <c r="G61" s="133" t="s">
        <v>3047</v>
      </c>
      <c r="H61" s="129" t="s">
        <v>4184</v>
      </c>
      <c r="I61" s="129" t="s">
        <v>3048</v>
      </c>
      <c r="J61" s="129" t="s">
        <v>3246</v>
      </c>
      <c r="K61" s="129" t="s">
        <v>3049</v>
      </c>
      <c r="L61" s="129" t="s">
        <v>692</v>
      </c>
    </row>
    <row r="62" spans="1:12" hidden="1" x14ac:dyDescent="0.25">
      <c r="A62" s="129" t="str">
        <f t="shared" si="0"/>
        <v>CFDT58</v>
      </c>
      <c r="B62" s="130" t="s">
        <v>37</v>
      </c>
      <c r="C62" s="134">
        <v>58</v>
      </c>
      <c r="D62" s="129" t="s">
        <v>1497</v>
      </c>
      <c r="E62" s="129" t="s">
        <v>3050</v>
      </c>
      <c r="F62" s="129" t="s">
        <v>3288</v>
      </c>
      <c r="G62" s="133" t="s">
        <v>3051</v>
      </c>
      <c r="H62" s="129" t="s">
        <v>4185</v>
      </c>
      <c r="I62" s="129" t="s">
        <v>3052</v>
      </c>
      <c r="J62" s="129" t="s">
        <v>3252</v>
      </c>
      <c r="K62" s="129" t="s">
        <v>3053</v>
      </c>
      <c r="L62" s="129" t="s">
        <v>692</v>
      </c>
    </row>
    <row r="63" spans="1:12" hidden="1" x14ac:dyDescent="0.25">
      <c r="A63" s="129" t="str">
        <f t="shared" si="0"/>
        <v>CFDT59</v>
      </c>
      <c r="B63" s="130" t="s">
        <v>37</v>
      </c>
      <c r="C63" s="134">
        <v>59</v>
      </c>
      <c r="D63" s="129" t="s">
        <v>1505</v>
      </c>
      <c r="E63" s="129" t="s">
        <v>3054</v>
      </c>
      <c r="F63" s="129" t="s">
        <v>3815</v>
      </c>
      <c r="G63" s="133" t="s">
        <v>1508</v>
      </c>
      <c r="H63" s="129" t="s">
        <v>1509</v>
      </c>
      <c r="I63" s="129" t="s">
        <v>3055</v>
      </c>
      <c r="J63" s="129" t="s">
        <v>3254</v>
      </c>
      <c r="K63" s="129" t="s">
        <v>3056</v>
      </c>
      <c r="L63" s="129" t="s">
        <v>692</v>
      </c>
    </row>
    <row r="64" spans="1:12" hidden="1" x14ac:dyDescent="0.25">
      <c r="A64" s="129" t="str">
        <f t="shared" si="0"/>
        <v>CFDT60</v>
      </c>
      <c r="B64" s="130" t="s">
        <v>37</v>
      </c>
      <c r="C64" s="134">
        <v>60</v>
      </c>
      <c r="D64" s="129" t="s">
        <v>1514</v>
      </c>
      <c r="E64" s="129" t="s">
        <v>3057</v>
      </c>
      <c r="F64" s="129" t="s">
        <v>3289</v>
      </c>
      <c r="G64" s="133" t="s">
        <v>3058</v>
      </c>
      <c r="H64" s="129" t="s">
        <v>1518</v>
      </c>
      <c r="I64" s="129" t="s">
        <v>3059</v>
      </c>
      <c r="J64" s="129" t="s">
        <v>3254</v>
      </c>
      <c r="K64" s="129" t="s">
        <v>4562</v>
      </c>
      <c r="L64" s="129" t="s">
        <v>692</v>
      </c>
    </row>
    <row r="65" spans="1:12" hidden="1" x14ac:dyDescent="0.25">
      <c r="A65" s="129" t="str">
        <f t="shared" si="0"/>
        <v>CFDT61</v>
      </c>
      <c r="B65" s="130" t="s">
        <v>37</v>
      </c>
      <c r="C65" s="134">
        <v>61</v>
      </c>
      <c r="D65" s="129" t="s">
        <v>1522</v>
      </c>
      <c r="E65" s="129" t="s">
        <v>3060</v>
      </c>
      <c r="F65" s="129" t="s">
        <v>3061</v>
      </c>
      <c r="G65" s="133" t="s">
        <v>2717</v>
      </c>
      <c r="H65" s="129" t="s">
        <v>2718</v>
      </c>
      <c r="I65" s="129" t="s">
        <v>3062</v>
      </c>
      <c r="J65" s="129" t="s">
        <v>3248</v>
      </c>
      <c r="K65" s="129" t="s">
        <v>3063</v>
      </c>
      <c r="L65" s="129" t="s">
        <v>692</v>
      </c>
    </row>
    <row r="66" spans="1:12" hidden="1" x14ac:dyDescent="0.25">
      <c r="A66" s="129" t="str">
        <f t="shared" ref="A66:A129" si="1">B66&amp;C66</f>
        <v>CFDT61</v>
      </c>
      <c r="B66" s="130" t="s">
        <v>37</v>
      </c>
      <c r="C66" s="134">
        <v>61</v>
      </c>
      <c r="D66" s="129" t="s">
        <v>1522</v>
      </c>
      <c r="E66" s="129" t="s">
        <v>3060</v>
      </c>
      <c r="F66" s="129" t="s">
        <v>3064</v>
      </c>
      <c r="G66" s="133" t="s">
        <v>3065</v>
      </c>
      <c r="H66" s="129" t="s">
        <v>2048</v>
      </c>
      <c r="I66" s="129" t="s">
        <v>3066</v>
      </c>
      <c r="J66" s="129" t="s">
        <v>3248</v>
      </c>
      <c r="K66" s="129" t="s">
        <v>3067</v>
      </c>
      <c r="L66" s="129" t="s">
        <v>692</v>
      </c>
    </row>
    <row r="67" spans="1:12" hidden="1" x14ac:dyDescent="0.25">
      <c r="A67" s="129" t="str">
        <f t="shared" si="1"/>
        <v>CFDT62</v>
      </c>
      <c r="B67" s="130" t="s">
        <v>37</v>
      </c>
      <c r="C67" s="134">
        <v>62</v>
      </c>
      <c r="D67" s="129" t="s">
        <v>1529</v>
      </c>
      <c r="E67" s="129" t="s">
        <v>3068</v>
      </c>
      <c r="F67" s="129" t="s">
        <v>3069</v>
      </c>
      <c r="G67" s="133" t="s">
        <v>3070</v>
      </c>
      <c r="H67" s="129" t="s">
        <v>1533</v>
      </c>
      <c r="I67" s="129" t="s">
        <v>3071</v>
      </c>
      <c r="J67" s="129" t="s">
        <v>3255</v>
      </c>
      <c r="K67" s="129" t="s">
        <v>3072</v>
      </c>
      <c r="L67" s="129" t="s">
        <v>692</v>
      </c>
    </row>
    <row r="68" spans="1:12" hidden="1" x14ac:dyDescent="0.25">
      <c r="A68" s="129" t="str">
        <f t="shared" si="1"/>
        <v>CFDT62</v>
      </c>
      <c r="B68" s="130" t="s">
        <v>37</v>
      </c>
      <c r="C68" s="134">
        <v>62</v>
      </c>
      <c r="D68" s="129" t="s">
        <v>1529</v>
      </c>
      <c r="E68" s="129" t="s">
        <v>3073</v>
      </c>
      <c r="F68" s="129" t="s">
        <v>3290</v>
      </c>
      <c r="G68" s="133" t="s">
        <v>3074</v>
      </c>
      <c r="H68" s="129" t="s">
        <v>3075</v>
      </c>
      <c r="I68" s="129" t="s">
        <v>3076</v>
      </c>
      <c r="J68" s="129" t="s">
        <v>3255</v>
      </c>
      <c r="K68" s="129" t="s">
        <v>3077</v>
      </c>
      <c r="L68" s="129" t="s">
        <v>692</v>
      </c>
    </row>
    <row r="69" spans="1:12" hidden="1" x14ac:dyDescent="0.25">
      <c r="A69" s="129" t="str">
        <f t="shared" si="1"/>
        <v>CFDT63</v>
      </c>
      <c r="B69" s="130" t="s">
        <v>37</v>
      </c>
      <c r="C69" s="134">
        <v>63</v>
      </c>
      <c r="D69" s="129" t="s">
        <v>1538</v>
      </c>
      <c r="E69" s="129" t="s">
        <v>3078</v>
      </c>
      <c r="F69" s="129" t="s">
        <v>3276</v>
      </c>
      <c r="G69" s="133" t="s">
        <v>1541</v>
      </c>
      <c r="H69" s="129" t="s">
        <v>1542</v>
      </c>
      <c r="I69" s="129" t="s">
        <v>2833</v>
      </c>
      <c r="J69" s="129" t="s">
        <v>3243</v>
      </c>
      <c r="K69" s="129" t="s">
        <v>2834</v>
      </c>
      <c r="L69" s="129" t="s">
        <v>692</v>
      </c>
    </row>
    <row r="70" spans="1:12" hidden="1" x14ac:dyDescent="0.25">
      <c r="A70" s="129" t="str">
        <f t="shared" si="1"/>
        <v>CFDT64</v>
      </c>
      <c r="B70" s="130" t="s">
        <v>37</v>
      </c>
      <c r="C70" s="134">
        <v>64</v>
      </c>
      <c r="D70" s="129" t="s">
        <v>1547</v>
      </c>
      <c r="E70" s="129" t="s">
        <v>3079</v>
      </c>
      <c r="F70" s="129" t="s">
        <v>3080</v>
      </c>
      <c r="G70" s="133" t="s">
        <v>2727</v>
      </c>
      <c r="H70" s="129" t="s">
        <v>2058</v>
      </c>
      <c r="I70" s="129" t="s">
        <v>3081</v>
      </c>
      <c r="J70" s="129" t="s">
        <v>3249</v>
      </c>
      <c r="K70" s="129" t="s">
        <v>3082</v>
      </c>
      <c r="L70" s="129" t="s">
        <v>692</v>
      </c>
    </row>
    <row r="71" spans="1:12" hidden="1" x14ac:dyDescent="0.25">
      <c r="A71" s="129" t="str">
        <f t="shared" si="1"/>
        <v>CFDT64</v>
      </c>
      <c r="B71" s="130" t="s">
        <v>37</v>
      </c>
      <c r="C71" s="134">
        <v>64</v>
      </c>
      <c r="D71" s="129" t="s">
        <v>1547</v>
      </c>
      <c r="E71" s="129" t="s">
        <v>3079</v>
      </c>
      <c r="F71" s="129" t="s">
        <v>3315</v>
      </c>
      <c r="G71" s="133" t="s">
        <v>1550</v>
      </c>
      <c r="H71" s="129" t="s">
        <v>1551</v>
      </c>
      <c r="I71" s="129" t="s">
        <v>3083</v>
      </c>
      <c r="J71" s="129" t="s">
        <v>3256</v>
      </c>
      <c r="K71" s="129" t="s">
        <v>3084</v>
      </c>
      <c r="L71" s="129" t="s">
        <v>692</v>
      </c>
    </row>
    <row r="72" spans="1:12" hidden="1" x14ac:dyDescent="0.25">
      <c r="A72" s="129" t="str">
        <f t="shared" si="1"/>
        <v>CFDT65</v>
      </c>
      <c r="B72" s="130" t="s">
        <v>37</v>
      </c>
      <c r="C72" s="134">
        <v>65</v>
      </c>
      <c r="D72" s="129" t="s">
        <v>1555</v>
      </c>
      <c r="E72" s="129" t="s">
        <v>3085</v>
      </c>
      <c r="F72" s="129" t="s">
        <v>3291</v>
      </c>
      <c r="G72" s="133" t="s">
        <v>2730</v>
      </c>
      <c r="H72" s="129" t="s">
        <v>2061</v>
      </c>
      <c r="I72" s="129" t="s">
        <v>3086</v>
      </c>
      <c r="J72" s="129" t="s">
        <v>3247</v>
      </c>
      <c r="K72" s="129" t="s">
        <v>3087</v>
      </c>
      <c r="L72" s="129" t="s">
        <v>692</v>
      </c>
    </row>
    <row r="73" spans="1:12" hidden="1" x14ac:dyDescent="0.25">
      <c r="A73" s="129" t="str">
        <f t="shared" si="1"/>
        <v>CFDT66</v>
      </c>
      <c r="B73" s="130" t="s">
        <v>37</v>
      </c>
      <c r="C73" s="134">
        <v>66</v>
      </c>
      <c r="D73" s="129" t="s">
        <v>1562</v>
      </c>
      <c r="E73" s="129" t="s">
        <v>3088</v>
      </c>
      <c r="F73" s="129" t="s">
        <v>3089</v>
      </c>
      <c r="G73" s="133" t="s">
        <v>3090</v>
      </c>
      <c r="H73" s="129" t="s">
        <v>4232</v>
      </c>
      <c r="I73" s="129" t="s">
        <v>3091</v>
      </c>
      <c r="J73" s="129" t="s">
        <v>3247</v>
      </c>
      <c r="K73" s="129" t="s">
        <v>3092</v>
      </c>
      <c r="L73" s="129" t="s">
        <v>692</v>
      </c>
    </row>
    <row r="74" spans="1:12" hidden="1" x14ac:dyDescent="0.25">
      <c r="A74" s="129" t="str">
        <f t="shared" si="1"/>
        <v>CFDT67</v>
      </c>
      <c r="B74" s="130" t="s">
        <v>37</v>
      </c>
      <c r="C74" s="134">
        <v>67</v>
      </c>
      <c r="D74" s="129" t="s">
        <v>1570</v>
      </c>
      <c r="E74" s="129" t="s">
        <v>3093</v>
      </c>
      <c r="F74" s="129" t="s">
        <v>3094</v>
      </c>
      <c r="G74" s="133" t="s">
        <v>3095</v>
      </c>
      <c r="H74" s="129" t="s">
        <v>4245</v>
      </c>
      <c r="I74" s="129" t="s">
        <v>3096</v>
      </c>
      <c r="J74" s="129" t="s">
        <v>3246</v>
      </c>
      <c r="K74" s="129" t="s">
        <v>3097</v>
      </c>
      <c r="L74" s="129" t="s">
        <v>692</v>
      </c>
    </row>
    <row r="75" spans="1:12" hidden="1" x14ac:dyDescent="0.25">
      <c r="A75" s="129" t="str">
        <f t="shared" si="1"/>
        <v>CFDT68</v>
      </c>
      <c r="B75" s="130" t="s">
        <v>37</v>
      </c>
      <c r="C75" s="134">
        <v>68</v>
      </c>
      <c r="D75" s="129" t="s">
        <v>1578</v>
      </c>
      <c r="E75" s="129" t="s">
        <v>3098</v>
      </c>
      <c r="F75" s="129" t="s">
        <v>3099</v>
      </c>
      <c r="G75" s="133" t="s">
        <v>3100</v>
      </c>
      <c r="H75" s="129" t="s">
        <v>1582</v>
      </c>
      <c r="I75" s="129" t="s">
        <v>3101</v>
      </c>
      <c r="J75" s="129" t="s">
        <v>3246</v>
      </c>
      <c r="K75" s="129" t="s">
        <v>3102</v>
      </c>
      <c r="L75" s="129" t="s">
        <v>692</v>
      </c>
    </row>
    <row r="76" spans="1:12" hidden="1" x14ac:dyDescent="0.25">
      <c r="A76" s="129" t="str">
        <f t="shared" si="1"/>
        <v>CFDT69</v>
      </c>
      <c r="B76" s="130" t="s">
        <v>37</v>
      </c>
      <c r="C76" s="134">
        <v>69</v>
      </c>
      <c r="D76" s="129" t="s">
        <v>1586</v>
      </c>
      <c r="E76" s="129" t="s">
        <v>3103</v>
      </c>
      <c r="F76" s="129" t="s">
        <v>3104</v>
      </c>
      <c r="G76" s="137">
        <v>69441</v>
      </c>
      <c r="H76" s="129" t="s">
        <v>4188</v>
      </c>
      <c r="I76" s="129" t="s">
        <v>3105</v>
      </c>
      <c r="J76" s="129" t="s">
        <v>3243</v>
      </c>
      <c r="K76" s="129" t="s">
        <v>3106</v>
      </c>
      <c r="L76" s="129" t="s">
        <v>692</v>
      </c>
    </row>
    <row r="77" spans="1:12" hidden="1" x14ac:dyDescent="0.25">
      <c r="A77" s="129" t="str">
        <f t="shared" si="1"/>
        <v>CFDT70</v>
      </c>
      <c r="B77" s="130" t="s">
        <v>37</v>
      </c>
      <c r="C77" s="134">
        <v>70</v>
      </c>
      <c r="D77" s="129" t="s">
        <v>1593</v>
      </c>
      <c r="E77" s="129" t="s">
        <v>3107</v>
      </c>
      <c r="F77" s="129" t="s">
        <v>3277</v>
      </c>
      <c r="G77" s="133" t="s">
        <v>2744</v>
      </c>
      <c r="H77" s="129" t="s">
        <v>2745</v>
      </c>
      <c r="I77" s="129" t="s">
        <v>3108</v>
      </c>
      <c r="J77" s="129" t="s">
        <v>3252</v>
      </c>
      <c r="K77" s="129" t="s">
        <v>3109</v>
      </c>
      <c r="L77" s="129" t="s">
        <v>692</v>
      </c>
    </row>
    <row r="78" spans="1:12" hidden="1" x14ac:dyDescent="0.25">
      <c r="A78" s="129" t="str">
        <f t="shared" si="1"/>
        <v>CFDT71</v>
      </c>
      <c r="B78" s="130" t="s">
        <v>37</v>
      </c>
      <c r="C78" s="134">
        <v>71</v>
      </c>
      <c r="D78" s="129" t="s">
        <v>1599</v>
      </c>
      <c r="E78" s="129" t="s">
        <v>3110</v>
      </c>
      <c r="F78" s="129" t="s">
        <v>3275</v>
      </c>
      <c r="G78" s="133" t="s">
        <v>3111</v>
      </c>
      <c r="H78" s="129" t="s">
        <v>3112</v>
      </c>
      <c r="I78" s="129" t="s">
        <v>3113</v>
      </c>
      <c r="J78" s="129" t="s">
        <v>3252</v>
      </c>
      <c r="K78" s="129" t="s">
        <v>3114</v>
      </c>
      <c r="L78" s="129" t="s">
        <v>692</v>
      </c>
    </row>
    <row r="79" spans="1:12" hidden="1" x14ac:dyDescent="0.25">
      <c r="A79" s="129" t="str">
        <f t="shared" si="1"/>
        <v>CFDT72</v>
      </c>
      <c r="B79" s="130" t="s">
        <v>37</v>
      </c>
      <c r="C79" s="134">
        <v>72</v>
      </c>
      <c r="D79" s="129" t="s">
        <v>1607</v>
      </c>
      <c r="E79" s="129" t="s">
        <v>3115</v>
      </c>
      <c r="F79" s="129" t="s">
        <v>3116</v>
      </c>
      <c r="G79" s="133" t="s">
        <v>3117</v>
      </c>
      <c r="H79" s="129" t="s">
        <v>4246</v>
      </c>
      <c r="I79" s="129" t="s">
        <v>3118</v>
      </c>
      <c r="J79" s="129" t="s">
        <v>3257</v>
      </c>
      <c r="K79" s="129" t="s">
        <v>3119</v>
      </c>
      <c r="L79" s="129" t="s">
        <v>692</v>
      </c>
    </row>
    <row r="80" spans="1:12" hidden="1" x14ac:dyDescent="0.25">
      <c r="A80" s="129" t="str">
        <f t="shared" si="1"/>
        <v>CFDT73</v>
      </c>
      <c r="B80" s="130" t="s">
        <v>37</v>
      </c>
      <c r="C80" s="134">
        <v>73</v>
      </c>
      <c r="D80" s="129" t="s">
        <v>1616</v>
      </c>
      <c r="E80" s="129" t="s">
        <v>3120</v>
      </c>
      <c r="F80" s="129" t="s">
        <v>3885</v>
      </c>
      <c r="G80" s="133" t="s">
        <v>3121</v>
      </c>
      <c r="H80" s="129" t="s">
        <v>2088</v>
      </c>
      <c r="I80" s="129" t="s">
        <v>3122</v>
      </c>
      <c r="J80" s="129" t="s">
        <v>3243</v>
      </c>
      <c r="K80" s="129" t="s">
        <v>3123</v>
      </c>
      <c r="L80" s="129" t="s">
        <v>692</v>
      </c>
    </row>
    <row r="81" spans="1:12" hidden="1" x14ac:dyDescent="0.25">
      <c r="A81" s="129" t="str">
        <f t="shared" si="1"/>
        <v>CFDT74</v>
      </c>
      <c r="B81" s="130" t="s">
        <v>37</v>
      </c>
      <c r="C81" s="134">
        <v>74</v>
      </c>
      <c r="D81" s="129" t="s">
        <v>1624</v>
      </c>
      <c r="E81" s="129" t="s">
        <v>3124</v>
      </c>
      <c r="F81" s="129" t="s">
        <v>4417</v>
      </c>
      <c r="G81" s="133" t="s">
        <v>3125</v>
      </c>
      <c r="H81" s="129" t="s">
        <v>4247</v>
      </c>
      <c r="I81" s="129" t="s">
        <v>3126</v>
      </c>
      <c r="J81" s="129" t="s">
        <v>3243</v>
      </c>
      <c r="K81" s="129" t="s">
        <v>3123</v>
      </c>
      <c r="L81" s="129" t="s">
        <v>692</v>
      </c>
    </row>
    <row r="82" spans="1:12" hidden="1" x14ac:dyDescent="0.25">
      <c r="A82" s="129" t="str">
        <f t="shared" si="1"/>
        <v>CFDT75</v>
      </c>
      <c r="B82" s="130" t="s">
        <v>37</v>
      </c>
      <c r="C82" s="134">
        <v>75</v>
      </c>
      <c r="D82" s="129" t="s">
        <v>1632</v>
      </c>
      <c r="E82" s="129" t="s">
        <v>3127</v>
      </c>
      <c r="F82" s="129" t="s">
        <v>3128</v>
      </c>
      <c r="G82" s="133" t="s">
        <v>3129</v>
      </c>
      <c r="H82" s="129" t="s">
        <v>656</v>
      </c>
      <c r="I82" s="129" t="s">
        <v>3130</v>
      </c>
      <c r="J82" s="129" t="s">
        <v>3267</v>
      </c>
      <c r="K82" s="129" t="s">
        <v>3131</v>
      </c>
      <c r="L82" s="129" t="s">
        <v>692</v>
      </c>
    </row>
    <row r="83" spans="1:12" hidden="1" x14ac:dyDescent="0.25">
      <c r="A83" s="129" t="str">
        <f t="shared" si="1"/>
        <v>CFDT76</v>
      </c>
      <c r="B83" s="130" t="s">
        <v>37</v>
      </c>
      <c r="C83" s="134">
        <v>76</v>
      </c>
      <c r="D83" s="129" t="s">
        <v>1640</v>
      </c>
      <c r="E83" s="129" t="s">
        <v>3132</v>
      </c>
      <c r="F83" s="129" t="s">
        <v>3133</v>
      </c>
      <c r="G83" s="133" t="s">
        <v>3134</v>
      </c>
      <c r="H83" s="129" t="s">
        <v>3135</v>
      </c>
      <c r="I83" s="129" t="s">
        <v>3136</v>
      </c>
      <c r="J83" s="129" t="s">
        <v>3248</v>
      </c>
      <c r="K83" s="129" t="s">
        <v>3137</v>
      </c>
      <c r="L83" s="129" t="s">
        <v>692</v>
      </c>
    </row>
    <row r="84" spans="1:12" hidden="1" x14ac:dyDescent="0.25">
      <c r="A84" s="129" t="str">
        <f t="shared" si="1"/>
        <v>CFDT77</v>
      </c>
      <c r="B84" s="130" t="s">
        <v>37</v>
      </c>
      <c r="C84" s="134">
        <v>77</v>
      </c>
      <c r="D84" s="129" t="s">
        <v>1649</v>
      </c>
      <c r="E84" s="129" t="s">
        <v>3138</v>
      </c>
      <c r="F84" s="129" t="s">
        <v>3139</v>
      </c>
      <c r="G84" s="133" t="s">
        <v>3140</v>
      </c>
      <c r="H84" s="129" t="s">
        <v>2103</v>
      </c>
      <c r="I84" s="129" t="s">
        <v>3141</v>
      </c>
      <c r="J84" s="129" t="s">
        <v>3258</v>
      </c>
      <c r="K84" s="129" t="s">
        <v>3142</v>
      </c>
      <c r="L84" s="129" t="s">
        <v>692</v>
      </c>
    </row>
    <row r="85" spans="1:12" hidden="1" x14ac:dyDescent="0.25">
      <c r="A85" s="129" t="str">
        <f t="shared" si="1"/>
        <v>CFDT78</v>
      </c>
      <c r="B85" s="130" t="s">
        <v>37</v>
      </c>
      <c r="C85" s="134">
        <v>78</v>
      </c>
      <c r="D85" s="129" t="s">
        <v>1657</v>
      </c>
      <c r="E85" s="129" t="s">
        <v>3143</v>
      </c>
      <c r="F85" s="129" t="s">
        <v>3144</v>
      </c>
      <c r="G85" s="133" t="s">
        <v>3145</v>
      </c>
      <c r="H85" s="129" t="s">
        <v>2773</v>
      </c>
      <c r="I85" s="129" t="s">
        <v>3146</v>
      </c>
      <c r="J85" s="129" t="s">
        <v>3258</v>
      </c>
      <c r="K85" s="129" t="s">
        <v>3147</v>
      </c>
      <c r="L85" s="129" t="s">
        <v>692</v>
      </c>
    </row>
    <row r="86" spans="1:12" hidden="1" x14ac:dyDescent="0.25">
      <c r="A86" s="129" t="str">
        <f t="shared" si="1"/>
        <v>CFDT79</v>
      </c>
      <c r="B86" s="130" t="s">
        <v>37</v>
      </c>
      <c r="C86" s="134">
        <v>79</v>
      </c>
      <c r="D86" s="129" t="s">
        <v>1664</v>
      </c>
      <c r="E86" s="129" t="s">
        <v>3148</v>
      </c>
      <c r="F86" s="129" t="s">
        <v>3278</v>
      </c>
      <c r="G86" s="133" t="s">
        <v>1667</v>
      </c>
      <c r="H86" s="129" t="s">
        <v>1668</v>
      </c>
      <c r="I86" s="129" t="s">
        <v>3149</v>
      </c>
      <c r="J86" s="129" t="s">
        <v>3249</v>
      </c>
      <c r="K86" s="129" t="s">
        <v>3150</v>
      </c>
      <c r="L86" s="129" t="s">
        <v>692</v>
      </c>
    </row>
    <row r="87" spans="1:12" hidden="1" x14ac:dyDescent="0.25">
      <c r="A87" s="129" t="str">
        <f t="shared" si="1"/>
        <v>CFDT80</v>
      </c>
      <c r="B87" s="130" t="s">
        <v>37</v>
      </c>
      <c r="C87" s="134">
        <v>80</v>
      </c>
      <c r="D87" s="129" t="s">
        <v>1673</v>
      </c>
      <c r="E87" s="129" t="s">
        <v>3151</v>
      </c>
      <c r="F87" s="129" t="s">
        <v>3292</v>
      </c>
      <c r="G87" s="133" t="s">
        <v>2778</v>
      </c>
      <c r="H87" s="129" t="s">
        <v>2115</v>
      </c>
      <c r="I87" s="129" t="s">
        <v>3152</v>
      </c>
      <c r="J87" s="129" t="s">
        <v>3254</v>
      </c>
      <c r="K87" s="129" t="s">
        <v>3153</v>
      </c>
      <c r="L87" s="129" t="s">
        <v>692</v>
      </c>
    </row>
    <row r="88" spans="1:12" hidden="1" x14ac:dyDescent="0.25">
      <c r="A88" s="129" t="str">
        <f t="shared" si="1"/>
        <v>CFDT81</v>
      </c>
      <c r="B88" s="130" t="s">
        <v>37</v>
      </c>
      <c r="C88" s="134">
        <v>81</v>
      </c>
      <c r="D88" s="129" t="s">
        <v>1680</v>
      </c>
      <c r="E88" s="129" t="s">
        <v>3154</v>
      </c>
      <c r="F88" s="129" t="s">
        <v>3279</v>
      </c>
      <c r="G88" s="133" t="s">
        <v>3155</v>
      </c>
      <c r="H88" s="129" t="s">
        <v>3156</v>
      </c>
      <c r="I88" s="129" t="s">
        <v>3157</v>
      </c>
      <c r="J88" s="129" t="s">
        <v>3247</v>
      </c>
      <c r="K88" s="129" t="s">
        <v>3158</v>
      </c>
      <c r="L88" s="129" t="s">
        <v>692</v>
      </c>
    </row>
    <row r="89" spans="1:12" hidden="1" x14ac:dyDescent="0.25">
      <c r="A89" s="129" t="str">
        <f t="shared" si="1"/>
        <v>CFDT82</v>
      </c>
      <c r="B89" s="130" t="s">
        <v>37</v>
      </c>
      <c r="C89" s="134">
        <v>82</v>
      </c>
      <c r="D89" s="129" t="s">
        <v>1687</v>
      </c>
      <c r="E89" s="129" t="s">
        <v>3159</v>
      </c>
      <c r="F89" s="129" t="s">
        <v>3160</v>
      </c>
      <c r="G89" s="133" t="s">
        <v>3161</v>
      </c>
      <c r="H89" s="129" t="s">
        <v>4248</v>
      </c>
      <c r="I89" s="129" t="s">
        <v>3162</v>
      </c>
      <c r="J89" s="129" t="s">
        <v>3247</v>
      </c>
      <c r="K89" s="129" t="s">
        <v>3163</v>
      </c>
      <c r="L89" s="129" t="s">
        <v>692</v>
      </c>
    </row>
    <row r="90" spans="1:12" hidden="1" x14ac:dyDescent="0.25">
      <c r="A90" s="129" t="str">
        <f t="shared" si="1"/>
        <v>CFDT83</v>
      </c>
      <c r="B90" s="130" t="s">
        <v>37</v>
      </c>
      <c r="C90" s="134">
        <v>83</v>
      </c>
      <c r="D90" s="129" t="s">
        <v>1694</v>
      </c>
      <c r="E90" s="129" t="s">
        <v>3164</v>
      </c>
      <c r="F90" s="129" t="s">
        <v>3293</v>
      </c>
      <c r="G90" s="133" t="s">
        <v>3165</v>
      </c>
      <c r="H90" s="129" t="s">
        <v>2786</v>
      </c>
      <c r="I90" s="129" t="s">
        <v>3166</v>
      </c>
      <c r="J90" s="129" t="s">
        <v>3245</v>
      </c>
      <c r="K90" s="129" t="s">
        <v>3167</v>
      </c>
      <c r="L90" s="129" t="s">
        <v>692</v>
      </c>
    </row>
    <row r="91" spans="1:12" hidden="1" x14ac:dyDescent="0.25">
      <c r="A91" s="129" t="str">
        <f t="shared" si="1"/>
        <v>CFDT84</v>
      </c>
      <c r="B91" s="130" t="s">
        <v>37</v>
      </c>
      <c r="C91" s="134">
        <v>84</v>
      </c>
      <c r="D91" s="129" t="s">
        <v>1702</v>
      </c>
      <c r="E91" s="129" t="s">
        <v>3168</v>
      </c>
      <c r="F91" s="129" t="s">
        <v>3169</v>
      </c>
      <c r="G91" s="133" t="s">
        <v>2789</v>
      </c>
      <c r="H91" s="129" t="s">
        <v>2132</v>
      </c>
      <c r="I91" s="129" t="s">
        <v>3170</v>
      </c>
      <c r="J91" s="129" t="s">
        <v>3245</v>
      </c>
      <c r="K91" s="129" t="s">
        <v>3171</v>
      </c>
      <c r="L91" s="129" t="s">
        <v>692</v>
      </c>
    </row>
    <row r="92" spans="1:12" hidden="1" x14ac:dyDescent="0.25">
      <c r="A92" s="129" t="str">
        <f t="shared" si="1"/>
        <v>CFDT85</v>
      </c>
      <c r="B92" s="130" t="s">
        <v>37</v>
      </c>
      <c r="C92" s="134">
        <v>85</v>
      </c>
      <c r="D92" s="129" t="s">
        <v>1709</v>
      </c>
      <c r="E92" s="129" t="s">
        <v>3172</v>
      </c>
      <c r="F92" s="129" t="s">
        <v>3173</v>
      </c>
      <c r="G92" s="133" t="s">
        <v>3174</v>
      </c>
      <c r="H92" s="129" t="s">
        <v>4249</v>
      </c>
      <c r="I92" s="129" t="s">
        <v>3175</v>
      </c>
      <c r="J92" s="129" t="s">
        <v>3257</v>
      </c>
      <c r="K92" s="129" t="s">
        <v>3176</v>
      </c>
      <c r="L92" s="129" t="s">
        <v>692</v>
      </c>
    </row>
    <row r="93" spans="1:12" hidden="1" x14ac:dyDescent="0.25">
      <c r="A93" s="129" t="str">
        <f t="shared" si="1"/>
        <v>CFDT86</v>
      </c>
      <c r="B93" s="130" t="s">
        <v>37</v>
      </c>
      <c r="C93" s="134">
        <v>86</v>
      </c>
      <c r="D93" s="129" t="s">
        <v>1716</v>
      </c>
      <c r="E93" s="129" t="s">
        <v>3177</v>
      </c>
      <c r="F93" s="129" t="s">
        <v>3178</v>
      </c>
      <c r="G93" s="133" t="s">
        <v>3179</v>
      </c>
      <c r="H93" s="129" t="s">
        <v>3180</v>
      </c>
      <c r="I93" s="129" t="s">
        <v>3181</v>
      </c>
      <c r="J93" s="129" t="s">
        <v>3249</v>
      </c>
      <c r="K93" s="129" t="s">
        <v>3182</v>
      </c>
      <c r="L93" s="129" t="s">
        <v>692</v>
      </c>
    </row>
    <row r="94" spans="1:12" hidden="1" x14ac:dyDescent="0.25">
      <c r="A94" s="129" t="str">
        <f t="shared" si="1"/>
        <v>CFDT87</v>
      </c>
      <c r="B94" s="130" t="s">
        <v>37</v>
      </c>
      <c r="C94" s="134">
        <v>87</v>
      </c>
      <c r="D94" s="129" t="s">
        <v>1723</v>
      </c>
      <c r="E94" s="129" t="s">
        <v>3183</v>
      </c>
      <c r="F94" s="129" t="s">
        <v>3184</v>
      </c>
      <c r="G94" s="133" t="s">
        <v>3185</v>
      </c>
      <c r="H94" s="129" t="s">
        <v>4250</v>
      </c>
      <c r="I94" s="129" t="s">
        <v>3186</v>
      </c>
      <c r="J94" s="129" t="s">
        <v>3249</v>
      </c>
      <c r="K94" s="129" t="s">
        <v>3187</v>
      </c>
      <c r="L94" s="129" t="s">
        <v>692</v>
      </c>
    </row>
    <row r="95" spans="1:12" hidden="1" x14ac:dyDescent="0.25">
      <c r="A95" s="129" t="str">
        <f t="shared" si="1"/>
        <v>CFDT88</v>
      </c>
      <c r="B95" s="130" t="s">
        <v>37</v>
      </c>
      <c r="C95" s="134">
        <v>88</v>
      </c>
      <c r="D95" s="129" t="s">
        <v>1730</v>
      </c>
      <c r="E95" s="129" t="s">
        <v>3188</v>
      </c>
      <c r="F95" s="129" t="s">
        <v>3189</v>
      </c>
      <c r="G95" s="133" t="s">
        <v>3190</v>
      </c>
      <c r="H95" s="129" t="s">
        <v>3191</v>
      </c>
      <c r="I95" s="129" t="s">
        <v>3192</v>
      </c>
      <c r="J95" s="129" t="s">
        <v>3246</v>
      </c>
      <c r="K95" s="129" t="s">
        <v>3193</v>
      </c>
      <c r="L95" s="129" t="s">
        <v>692</v>
      </c>
    </row>
    <row r="96" spans="1:12" hidden="1" x14ac:dyDescent="0.25">
      <c r="A96" s="129" t="str">
        <f t="shared" si="1"/>
        <v>CFDT89</v>
      </c>
      <c r="B96" s="130" t="s">
        <v>37</v>
      </c>
      <c r="C96" s="134">
        <v>89</v>
      </c>
      <c r="D96" s="129" t="s">
        <v>1737</v>
      </c>
      <c r="E96" s="129" t="s">
        <v>3194</v>
      </c>
      <c r="F96" s="129" t="s">
        <v>3280</v>
      </c>
      <c r="G96" s="133" t="s">
        <v>2803</v>
      </c>
      <c r="H96" s="129" t="s">
        <v>2144</v>
      </c>
      <c r="I96" s="129" t="s">
        <v>3195</v>
      </c>
      <c r="J96" s="129" t="s">
        <v>3252</v>
      </c>
      <c r="K96" s="129" t="s">
        <v>3196</v>
      </c>
      <c r="L96" s="129" t="s">
        <v>692</v>
      </c>
    </row>
    <row r="97" spans="1:12" hidden="1" x14ac:dyDescent="0.25">
      <c r="A97" s="129" t="str">
        <f t="shared" si="1"/>
        <v>CFDT90</v>
      </c>
      <c r="B97" s="130" t="s">
        <v>37</v>
      </c>
      <c r="C97" s="134">
        <v>90</v>
      </c>
      <c r="D97" s="129" t="s">
        <v>1745</v>
      </c>
      <c r="E97" s="129" t="s">
        <v>3197</v>
      </c>
      <c r="F97" s="129" t="s">
        <v>2512</v>
      </c>
      <c r="G97" s="133" t="s">
        <v>2806</v>
      </c>
      <c r="H97" s="129" t="s">
        <v>2807</v>
      </c>
      <c r="I97" s="129" t="s">
        <v>3259</v>
      </c>
      <c r="J97" s="129" t="s">
        <v>3252</v>
      </c>
      <c r="K97" s="129" t="s">
        <v>3198</v>
      </c>
      <c r="L97" s="129" t="s">
        <v>692</v>
      </c>
    </row>
    <row r="98" spans="1:12" hidden="1" x14ac:dyDescent="0.25">
      <c r="A98" s="129" t="str">
        <f t="shared" si="1"/>
        <v>CFDT91</v>
      </c>
      <c r="B98" s="130" t="s">
        <v>37</v>
      </c>
      <c r="C98" s="134">
        <v>91</v>
      </c>
      <c r="D98" s="129" t="s">
        <v>1752</v>
      </c>
      <c r="E98" s="129" t="s">
        <v>3199</v>
      </c>
      <c r="F98" s="129" t="s">
        <v>1754</v>
      </c>
      <c r="G98" s="133" t="s">
        <v>3200</v>
      </c>
      <c r="H98" s="129" t="s">
        <v>4197</v>
      </c>
      <c r="I98" s="129" t="s">
        <v>3201</v>
      </c>
      <c r="J98" s="129" t="s">
        <v>3268</v>
      </c>
      <c r="K98" s="129" t="s">
        <v>3202</v>
      </c>
      <c r="L98" s="129" t="s">
        <v>692</v>
      </c>
    </row>
    <row r="99" spans="1:12" hidden="1" x14ac:dyDescent="0.25">
      <c r="A99" s="129" t="str">
        <f t="shared" si="1"/>
        <v>CFDT92</v>
      </c>
      <c r="B99" s="130" t="s">
        <v>37</v>
      </c>
      <c r="C99" s="134">
        <v>92</v>
      </c>
      <c r="D99" s="129" t="s">
        <v>1760</v>
      </c>
      <c r="E99" s="129" t="s">
        <v>3203</v>
      </c>
      <c r="F99" s="129" t="s">
        <v>3204</v>
      </c>
      <c r="G99" s="133" t="s">
        <v>3205</v>
      </c>
      <c r="H99" s="129" t="s">
        <v>3206</v>
      </c>
      <c r="I99" s="129" t="s">
        <v>3207</v>
      </c>
      <c r="J99" s="129" t="s">
        <v>3269</v>
      </c>
      <c r="K99" s="129" t="s">
        <v>3208</v>
      </c>
      <c r="L99" s="129" t="s">
        <v>692</v>
      </c>
    </row>
    <row r="100" spans="1:12" hidden="1" x14ac:dyDescent="0.25">
      <c r="A100" s="129" t="str">
        <f t="shared" si="1"/>
        <v>CFDT93</v>
      </c>
      <c r="B100" s="130" t="s">
        <v>37</v>
      </c>
      <c r="C100" s="134">
        <v>93</v>
      </c>
      <c r="D100" s="129" t="s">
        <v>1768</v>
      </c>
      <c r="E100" s="129" t="s">
        <v>3209</v>
      </c>
      <c r="F100" s="129" t="s">
        <v>3294</v>
      </c>
      <c r="G100" s="133" t="s">
        <v>3210</v>
      </c>
      <c r="H100" s="129" t="s">
        <v>4198</v>
      </c>
      <c r="I100" s="129" t="s">
        <v>3211</v>
      </c>
      <c r="J100" s="129" t="s">
        <v>3270</v>
      </c>
      <c r="K100" s="129" t="s">
        <v>3212</v>
      </c>
      <c r="L100" s="129" t="s">
        <v>692</v>
      </c>
    </row>
    <row r="101" spans="1:12" hidden="1" x14ac:dyDescent="0.25">
      <c r="A101" s="129" t="str">
        <f t="shared" si="1"/>
        <v>CFDT94</v>
      </c>
      <c r="B101" s="130" t="s">
        <v>37</v>
      </c>
      <c r="C101" s="134">
        <v>94</v>
      </c>
      <c r="D101" s="129" t="s">
        <v>1775</v>
      </c>
      <c r="E101" s="129" t="s">
        <v>3213</v>
      </c>
      <c r="F101" s="129" t="s">
        <v>1777</v>
      </c>
      <c r="G101" s="133" t="s">
        <v>3214</v>
      </c>
      <c r="H101" s="129" t="s">
        <v>4199</v>
      </c>
      <c r="I101" s="129" t="s">
        <v>3215</v>
      </c>
      <c r="J101" s="129" t="s">
        <v>3258</v>
      </c>
      <c r="K101" s="129" t="s">
        <v>3216</v>
      </c>
      <c r="L101" s="129" t="s">
        <v>692</v>
      </c>
    </row>
    <row r="102" spans="1:12" hidden="1" x14ac:dyDescent="0.25">
      <c r="A102" s="129" t="str">
        <f t="shared" si="1"/>
        <v>CFDT95</v>
      </c>
      <c r="B102" s="130" t="s">
        <v>37</v>
      </c>
      <c r="C102" s="134">
        <v>95</v>
      </c>
      <c r="D102" s="129" t="s">
        <v>1783</v>
      </c>
      <c r="E102" s="129" t="s">
        <v>3217</v>
      </c>
      <c r="F102" s="129" t="s">
        <v>3281</v>
      </c>
      <c r="G102" s="133" t="s">
        <v>3218</v>
      </c>
      <c r="H102" s="129" t="s">
        <v>4251</v>
      </c>
      <c r="I102" s="129" t="s">
        <v>3219</v>
      </c>
      <c r="J102" s="129" t="s">
        <v>3258</v>
      </c>
      <c r="K102" s="129" t="s">
        <v>3220</v>
      </c>
      <c r="L102" s="129" t="s">
        <v>692</v>
      </c>
    </row>
    <row r="103" spans="1:12" hidden="1" x14ac:dyDescent="0.25">
      <c r="A103" s="129" t="str">
        <f t="shared" si="1"/>
        <v>CFDT972</v>
      </c>
      <c r="B103" s="130" t="s">
        <v>37</v>
      </c>
      <c r="C103" s="134">
        <v>972</v>
      </c>
      <c r="D103" s="129" t="s">
        <v>1792</v>
      </c>
      <c r="E103" s="137" t="s">
        <v>3221</v>
      </c>
      <c r="F103" s="129" t="s">
        <v>4447</v>
      </c>
      <c r="G103" s="133" t="s">
        <v>3222</v>
      </c>
      <c r="H103" s="129" t="s">
        <v>2171</v>
      </c>
      <c r="I103" s="129" t="s">
        <v>3264</v>
      </c>
      <c r="J103" s="129" t="s">
        <v>692</v>
      </c>
      <c r="K103" s="129" t="s">
        <v>3223</v>
      </c>
      <c r="L103" s="129" t="s">
        <v>3224</v>
      </c>
    </row>
    <row r="104" spans="1:12" hidden="1" x14ac:dyDescent="0.25">
      <c r="A104" s="129" t="str">
        <f t="shared" si="1"/>
        <v>CFDT973</v>
      </c>
      <c r="B104" s="130" t="s">
        <v>37</v>
      </c>
      <c r="C104" s="134">
        <v>973</v>
      </c>
      <c r="D104" s="129" t="s">
        <v>1799</v>
      </c>
      <c r="E104" s="137" t="s">
        <v>3225</v>
      </c>
      <c r="F104" s="129" t="s">
        <v>3316</v>
      </c>
      <c r="G104" s="133" t="s">
        <v>3226</v>
      </c>
      <c r="H104" s="129" t="s">
        <v>2175</v>
      </c>
      <c r="I104" s="129" t="s">
        <v>3263</v>
      </c>
      <c r="J104" s="129" t="s">
        <v>692</v>
      </c>
      <c r="K104" s="129" t="s">
        <v>3227</v>
      </c>
      <c r="L104" s="129" t="s">
        <v>3228</v>
      </c>
    </row>
    <row r="105" spans="1:12" hidden="1" x14ac:dyDescent="0.25">
      <c r="A105" s="129" t="str">
        <f t="shared" si="1"/>
        <v>CFDT974</v>
      </c>
      <c r="B105" s="130" t="s">
        <v>37</v>
      </c>
      <c r="C105" s="134">
        <v>974</v>
      </c>
      <c r="D105" s="129" t="s">
        <v>1807</v>
      </c>
      <c r="E105" s="137" t="s">
        <v>3229</v>
      </c>
      <c r="F105" s="129" t="s">
        <v>4430</v>
      </c>
      <c r="G105" s="133" t="s">
        <v>3230</v>
      </c>
      <c r="H105" s="129" t="s">
        <v>3231</v>
      </c>
      <c r="I105" s="129" t="s">
        <v>3262</v>
      </c>
      <c r="J105" s="129" t="s">
        <v>692</v>
      </c>
      <c r="K105" s="129" t="s">
        <v>3232</v>
      </c>
      <c r="L105" s="129" t="s">
        <v>3233</v>
      </c>
    </row>
    <row r="106" spans="1:12" hidden="1" x14ac:dyDescent="0.25">
      <c r="A106" s="129" t="str">
        <f t="shared" si="1"/>
        <v>CFDT975</v>
      </c>
      <c r="B106" s="130" t="s">
        <v>37</v>
      </c>
      <c r="C106" s="134">
        <v>975</v>
      </c>
      <c r="D106" s="129" t="s">
        <v>1815</v>
      </c>
      <c r="E106" s="137" t="s">
        <v>3234</v>
      </c>
      <c r="F106" s="129" t="s">
        <v>3317</v>
      </c>
      <c r="G106" s="133" t="s">
        <v>3235</v>
      </c>
      <c r="H106" s="129" t="s">
        <v>703</v>
      </c>
      <c r="I106" s="129" t="s">
        <v>3261</v>
      </c>
      <c r="J106" s="129" t="s">
        <v>692</v>
      </c>
      <c r="K106" s="129" t="s">
        <v>3236</v>
      </c>
      <c r="L106" s="129" t="s">
        <v>3237</v>
      </c>
    </row>
    <row r="107" spans="1:12" hidden="1" x14ac:dyDescent="0.25">
      <c r="A107" s="129" t="str">
        <f t="shared" si="1"/>
        <v>CFDT976</v>
      </c>
      <c r="B107" s="130" t="s">
        <v>37</v>
      </c>
      <c r="C107" s="134">
        <v>976</v>
      </c>
      <c r="D107" s="129" t="s">
        <v>1822</v>
      </c>
      <c r="E107" s="137" t="s">
        <v>3238</v>
      </c>
      <c r="F107" s="129" t="s">
        <v>3318</v>
      </c>
      <c r="G107" s="133" t="s">
        <v>1825</v>
      </c>
      <c r="H107" s="129" t="s">
        <v>3239</v>
      </c>
      <c r="I107" s="129" t="s">
        <v>3260</v>
      </c>
      <c r="J107" s="129" t="s">
        <v>692</v>
      </c>
      <c r="K107" s="129" t="s">
        <v>3240</v>
      </c>
      <c r="L107" s="129" t="s">
        <v>3241</v>
      </c>
    </row>
    <row r="108" spans="1:12" hidden="1" x14ac:dyDescent="0.25">
      <c r="A108" s="129" t="str">
        <f t="shared" si="1"/>
        <v>CFTC01</v>
      </c>
      <c r="B108" s="129" t="s">
        <v>39</v>
      </c>
      <c r="C108" s="131" t="s">
        <v>1056</v>
      </c>
      <c r="D108" s="129" t="s">
        <v>1057</v>
      </c>
      <c r="E108" s="129" t="s">
        <v>1829</v>
      </c>
      <c r="F108" s="129" t="s">
        <v>2825</v>
      </c>
      <c r="G108" s="137" t="s">
        <v>1060</v>
      </c>
      <c r="H108" s="129" t="s">
        <v>3495</v>
      </c>
      <c r="I108" s="138" t="s">
        <v>3361</v>
      </c>
      <c r="J108" s="129" t="s">
        <v>1830</v>
      </c>
      <c r="K108" s="129" t="s">
        <v>1831</v>
      </c>
      <c r="L108" s="129" t="s">
        <v>1832</v>
      </c>
    </row>
    <row r="109" spans="1:12" hidden="1" x14ac:dyDescent="0.25">
      <c r="A109" s="129" t="str">
        <f t="shared" si="1"/>
        <v>CFTC02</v>
      </c>
      <c r="B109" s="129" t="s">
        <v>39</v>
      </c>
      <c r="C109" s="131" t="s">
        <v>1065</v>
      </c>
      <c r="D109" s="129" t="s">
        <v>1066</v>
      </c>
      <c r="E109" s="129" t="s">
        <v>1833</v>
      </c>
      <c r="F109" s="129" t="s">
        <v>4350</v>
      </c>
      <c r="G109" s="137" t="s">
        <v>1069</v>
      </c>
      <c r="H109" s="129" t="s">
        <v>1834</v>
      </c>
      <c r="I109" s="138" t="s">
        <v>3362</v>
      </c>
      <c r="J109" s="129" t="s">
        <v>1835</v>
      </c>
      <c r="K109" s="129" t="s">
        <v>1836</v>
      </c>
      <c r="L109" s="129" t="s">
        <v>1837</v>
      </c>
    </row>
    <row r="110" spans="1:12" hidden="1" x14ac:dyDescent="0.25">
      <c r="A110" s="129" t="str">
        <f t="shared" si="1"/>
        <v>CFTC03</v>
      </c>
      <c r="B110" s="129" t="s">
        <v>39</v>
      </c>
      <c r="C110" s="139" t="s">
        <v>1073</v>
      </c>
      <c r="D110" s="140" t="s">
        <v>1074</v>
      </c>
      <c r="E110" s="140" t="s">
        <v>1838</v>
      </c>
      <c r="F110" s="140" t="s">
        <v>4352</v>
      </c>
      <c r="G110" s="141" t="s">
        <v>1839</v>
      </c>
      <c r="H110" s="129" t="s">
        <v>1840</v>
      </c>
      <c r="I110" s="142" t="s">
        <v>3363</v>
      </c>
      <c r="J110" s="140" t="s">
        <v>1841</v>
      </c>
      <c r="K110" s="140" t="s">
        <v>1842</v>
      </c>
      <c r="L110" s="140" t="s">
        <v>1843</v>
      </c>
    </row>
    <row r="111" spans="1:12" hidden="1" x14ac:dyDescent="0.25">
      <c r="A111" s="129" t="str">
        <f t="shared" si="1"/>
        <v>CFTC04</v>
      </c>
      <c r="B111" s="129" t="s">
        <v>39</v>
      </c>
      <c r="C111" s="139" t="s">
        <v>1082</v>
      </c>
      <c r="D111" s="140" t="s">
        <v>1083</v>
      </c>
      <c r="E111" s="140" t="s">
        <v>1844</v>
      </c>
      <c r="F111" s="129" t="s">
        <v>1085</v>
      </c>
      <c r="G111" s="141" t="s">
        <v>1086</v>
      </c>
      <c r="H111" s="129" t="s">
        <v>3460</v>
      </c>
      <c r="I111" s="142" t="s">
        <v>3364</v>
      </c>
      <c r="J111" s="129" t="s">
        <v>1830</v>
      </c>
      <c r="K111" s="140" t="s">
        <v>1845</v>
      </c>
      <c r="L111" s="140" t="s">
        <v>1846</v>
      </c>
    </row>
    <row r="112" spans="1:12" hidden="1" x14ac:dyDescent="0.25">
      <c r="A112" s="129" t="str">
        <f t="shared" si="1"/>
        <v>CFTC05</v>
      </c>
      <c r="B112" s="129" t="s">
        <v>39</v>
      </c>
      <c r="C112" s="139" t="s">
        <v>1091</v>
      </c>
      <c r="D112" s="140" t="s">
        <v>1092</v>
      </c>
      <c r="E112" s="140" t="s">
        <v>1847</v>
      </c>
      <c r="F112" s="129" t="s">
        <v>3299</v>
      </c>
      <c r="G112" s="141" t="s">
        <v>1095</v>
      </c>
      <c r="H112" s="129" t="s">
        <v>1848</v>
      </c>
      <c r="I112" s="142" t="s">
        <v>3365</v>
      </c>
      <c r="J112" s="129" t="s">
        <v>1830</v>
      </c>
      <c r="K112" s="140" t="s">
        <v>1845</v>
      </c>
      <c r="L112" s="140" t="s">
        <v>1849</v>
      </c>
    </row>
    <row r="113" spans="1:12" hidden="1" x14ac:dyDescent="0.25">
      <c r="A113" s="129" t="str">
        <f t="shared" si="1"/>
        <v>CFTC06</v>
      </c>
      <c r="B113" s="129" t="s">
        <v>39</v>
      </c>
      <c r="C113" s="139" t="s">
        <v>1100</v>
      </c>
      <c r="D113" s="140" t="s">
        <v>1101</v>
      </c>
      <c r="E113" s="140" t="s">
        <v>1850</v>
      </c>
      <c r="F113" s="140" t="s">
        <v>4354</v>
      </c>
      <c r="G113" s="141" t="s">
        <v>1851</v>
      </c>
      <c r="H113" s="129" t="s">
        <v>1852</v>
      </c>
      <c r="I113" s="142" t="s">
        <v>3366</v>
      </c>
      <c r="J113" s="129" t="s">
        <v>1830</v>
      </c>
      <c r="K113" s="140" t="s">
        <v>1853</v>
      </c>
      <c r="L113" s="140" t="s">
        <v>1854</v>
      </c>
    </row>
    <row r="114" spans="1:12" hidden="1" x14ac:dyDescent="0.25">
      <c r="A114" s="129" t="str">
        <f t="shared" si="1"/>
        <v>CFTC07</v>
      </c>
      <c r="B114" s="129" t="s">
        <v>39</v>
      </c>
      <c r="C114" s="139" t="s">
        <v>1107</v>
      </c>
      <c r="D114" s="140" t="s">
        <v>1108</v>
      </c>
      <c r="E114" s="140" t="s">
        <v>1855</v>
      </c>
      <c r="F114" s="129" t="s">
        <v>1110</v>
      </c>
      <c r="G114" s="141">
        <v>26000</v>
      </c>
      <c r="H114" s="129" t="s">
        <v>1112</v>
      </c>
      <c r="I114" s="142" t="s">
        <v>3367</v>
      </c>
      <c r="J114" s="129" t="s">
        <v>1830</v>
      </c>
      <c r="K114" s="140" t="s">
        <v>1856</v>
      </c>
      <c r="L114" s="140" t="s">
        <v>1857</v>
      </c>
    </row>
    <row r="115" spans="1:12" hidden="1" x14ac:dyDescent="0.25">
      <c r="A115" s="129" t="str">
        <f t="shared" si="1"/>
        <v>CFTC08</v>
      </c>
      <c r="B115" s="129" t="s">
        <v>39</v>
      </c>
      <c r="C115" s="139" t="s">
        <v>1116</v>
      </c>
      <c r="D115" s="140" t="s">
        <v>1117</v>
      </c>
      <c r="E115" s="140" t="s">
        <v>1858</v>
      </c>
      <c r="F115" s="140" t="s">
        <v>4359</v>
      </c>
      <c r="G115" s="141" t="s">
        <v>1119</v>
      </c>
      <c r="H115" s="129" t="s">
        <v>1859</v>
      </c>
      <c r="I115" s="142" t="s">
        <v>3368</v>
      </c>
      <c r="J115" s="129" t="s">
        <v>1860</v>
      </c>
      <c r="K115" s="140" t="s">
        <v>1861</v>
      </c>
      <c r="L115" s="140" t="s">
        <v>1862</v>
      </c>
    </row>
    <row r="116" spans="1:12" hidden="1" x14ac:dyDescent="0.25">
      <c r="A116" s="129" t="str">
        <f t="shared" si="1"/>
        <v>CFTC09</v>
      </c>
      <c r="B116" s="129" t="s">
        <v>39</v>
      </c>
      <c r="C116" s="139" t="s">
        <v>1124</v>
      </c>
      <c r="D116" s="140" t="s">
        <v>1125</v>
      </c>
      <c r="E116" s="140" t="s">
        <v>1863</v>
      </c>
      <c r="F116" s="140" t="s">
        <v>1864</v>
      </c>
      <c r="G116" s="141" t="s">
        <v>1865</v>
      </c>
      <c r="H116" s="129" t="s">
        <v>1866</v>
      </c>
      <c r="I116" s="142" t="s">
        <v>3369</v>
      </c>
      <c r="J116" s="129" t="s">
        <v>1830</v>
      </c>
      <c r="K116" s="140" t="s">
        <v>1867</v>
      </c>
      <c r="L116" s="140" t="s">
        <v>1868</v>
      </c>
    </row>
    <row r="117" spans="1:12" hidden="1" x14ac:dyDescent="0.25">
      <c r="A117" s="129" t="str">
        <f t="shared" si="1"/>
        <v>CFTC10</v>
      </c>
      <c r="B117" s="129" t="s">
        <v>39</v>
      </c>
      <c r="C117" s="143">
        <v>10</v>
      </c>
      <c r="D117" s="140" t="s">
        <v>1132</v>
      </c>
      <c r="E117" s="140" t="s">
        <v>1869</v>
      </c>
      <c r="F117" s="129" t="s">
        <v>4361</v>
      </c>
      <c r="G117" s="141">
        <v>10000</v>
      </c>
      <c r="H117" s="129" t="s">
        <v>1870</v>
      </c>
      <c r="I117" s="142" t="s">
        <v>3370</v>
      </c>
      <c r="J117" s="129" t="s">
        <v>1830</v>
      </c>
      <c r="K117" s="140" t="s">
        <v>1871</v>
      </c>
      <c r="L117" s="140" t="s">
        <v>1872</v>
      </c>
    </row>
    <row r="118" spans="1:12" hidden="1" x14ac:dyDescent="0.25">
      <c r="A118" s="129" t="str">
        <f t="shared" si="1"/>
        <v>CFTC11</v>
      </c>
      <c r="B118" s="129" t="s">
        <v>39</v>
      </c>
      <c r="C118" s="143">
        <v>11</v>
      </c>
      <c r="D118" s="140" t="s">
        <v>1138</v>
      </c>
      <c r="E118" s="140" t="s">
        <v>1873</v>
      </c>
      <c r="F118" s="140" t="s">
        <v>4363</v>
      </c>
      <c r="G118" s="141">
        <v>11000</v>
      </c>
      <c r="H118" s="129" t="s">
        <v>1874</v>
      </c>
      <c r="I118" s="142" t="s">
        <v>3371</v>
      </c>
      <c r="J118" s="129" t="s">
        <v>1830</v>
      </c>
      <c r="K118" s="140" t="s">
        <v>1875</v>
      </c>
      <c r="L118" s="140" t="s">
        <v>1876</v>
      </c>
    </row>
    <row r="119" spans="1:12" hidden="1" x14ac:dyDescent="0.25">
      <c r="A119" s="129" t="str">
        <f t="shared" si="1"/>
        <v>CFTC12</v>
      </c>
      <c r="B119" s="129" t="s">
        <v>39</v>
      </c>
      <c r="C119" s="143">
        <v>12</v>
      </c>
      <c r="D119" s="140" t="s">
        <v>1144</v>
      </c>
      <c r="E119" s="140" t="s">
        <v>1877</v>
      </c>
      <c r="F119" s="140" t="s">
        <v>4367</v>
      </c>
      <c r="G119" s="141">
        <v>12000</v>
      </c>
      <c r="H119" s="129" t="s">
        <v>1148</v>
      </c>
      <c r="I119" s="142" t="s">
        <v>3372</v>
      </c>
      <c r="J119" s="129" t="s">
        <v>1830</v>
      </c>
      <c r="K119" s="140" t="s">
        <v>1878</v>
      </c>
      <c r="L119" s="140" t="s">
        <v>1879</v>
      </c>
    </row>
    <row r="120" spans="1:12" hidden="1" x14ac:dyDescent="0.25">
      <c r="A120" s="129" t="str">
        <f t="shared" si="1"/>
        <v>CFTC13</v>
      </c>
      <c r="B120" s="129" t="s">
        <v>39</v>
      </c>
      <c r="C120" s="143">
        <v>13</v>
      </c>
      <c r="D120" s="140" t="s">
        <v>1153</v>
      </c>
      <c r="E120" s="140" t="s">
        <v>1880</v>
      </c>
      <c r="F120" s="140" t="s">
        <v>4372</v>
      </c>
      <c r="G120" s="141">
        <v>13004</v>
      </c>
      <c r="H120" s="129" t="s">
        <v>1881</v>
      </c>
      <c r="I120" s="142" t="s">
        <v>3373</v>
      </c>
      <c r="J120" s="129" t="s">
        <v>1830</v>
      </c>
      <c r="K120" s="140" t="s">
        <v>1882</v>
      </c>
      <c r="L120" s="140" t="s">
        <v>1883</v>
      </c>
    </row>
    <row r="121" spans="1:12" hidden="1" x14ac:dyDescent="0.25">
      <c r="A121" s="129" t="str">
        <f t="shared" si="1"/>
        <v>CFTC14</v>
      </c>
      <c r="B121" s="129" t="s">
        <v>39</v>
      </c>
      <c r="C121" s="143">
        <v>14</v>
      </c>
      <c r="D121" s="140" t="s">
        <v>1160</v>
      </c>
      <c r="E121" s="140" t="s">
        <v>1884</v>
      </c>
      <c r="F121" s="129" t="s">
        <v>2872</v>
      </c>
      <c r="G121" s="141">
        <v>14000</v>
      </c>
      <c r="H121" s="129" t="s">
        <v>1163</v>
      </c>
      <c r="I121" s="142" t="s">
        <v>3374</v>
      </c>
      <c r="J121" s="129" t="s">
        <v>1830</v>
      </c>
      <c r="K121" s="140" t="s">
        <v>1885</v>
      </c>
      <c r="L121" s="140" t="s">
        <v>1886</v>
      </c>
    </row>
    <row r="122" spans="1:12" hidden="1" x14ac:dyDescent="0.25">
      <c r="A122" s="129" t="str">
        <f t="shared" si="1"/>
        <v>CFTC15</v>
      </c>
      <c r="B122" s="129" t="s">
        <v>39</v>
      </c>
      <c r="C122" s="144">
        <v>15</v>
      </c>
      <c r="D122" s="145" t="s">
        <v>1168</v>
      </c>
      <c r="E122" s="140" t="s">
        <v>1887</v>
      </c>
      <c r="F122" s="129" t="s">
        <v>3334</v>
      </c>
      <c r="G122" s="141">
        <v>15000</v>
      </c>
      <c r="H122" s="129" t="s">
        <v>1888</v>
      </c>
      <c r="I122" s="142" t="s">
        <v>3375</v>
      </c>
      <c r="J122" s="129" t="s">
        <v>1830</v>
      </c>
      <c r="K122" s="140" t="s">
        <v>1889</v>
      </c>
      <c r="L122" s="140" t="s">
        <v>1890</v>
      </c>
    </row>
    <row r="123" spans="1:12" hidden="1" x14ac:dyDescent="0.25">
      <c r="A123" s="129" t="str">
        <f t="shared" si="1"/>
        <v>CFTC16</v>
      </c>
      <c r="B123" s="129" t="s">
        <v>39</v>
      </c>
      <c r="C123" s="144">
        <v>16</v>
      </c>
      <c r="D123" s="145" t="s">
        <v>1175</v>
      </c>
      <c r="E123" s="140" t="s">
        <v>1891</v>
      </c>
      <c r="F123" s="129" t="s">
        <v>1177</v>
      </c>
      <c r="G123" s="141">
        <v>16000</v>
      </c>
      <c r="H123" s="129" t="s">
        <v>1179</v>
      </c>
      <c r="I123" s="142" t="s">
        <v>3376</v>
      </c>
      <c r="J123" s="140" t="s">
        <v>1892</v>
      </c>
      <c r="K123" s="140" t="s">
        <v>1893</v>
      </c>
      <c r="L123" s="140" t="s">
        <v>1894</v>
      </c>
    </row>
    <row r="124" spans="1:12" hidden="1" x14ac:dyDescent="0.25">
      <c r="A124" s="129" t="str">
        <f t="shared" si="1"/>
        <v>CFTC17</v>
      </c>
      <c r="B124" s="129" t="s">
        <v>39</v>
      </c>
      <c r="C124" s="144">
        <v>17</v>
      </c>
      <c r="D124" s="145" t="s">
        <v>1183</v>
      </c>
      <c r="E124" s="140" t="s">
        <v>1895</v>
      </c>
      <c r="F124" s="129" t="s">
        <v>1185</v>
      </c>
      <c r="G124" s="141">
        <v>17000</v>
      </c>
      <c r="H124" s="129" t="s">
        <v>1896</v>
      </c>
      <c r="I124" s="142" t="s">
        <v>3377</v>
      </c>
      <c r="J124" s="140" t="s">
        <v>1897</v>
      </c>
      <c r="K124" s="140" t="s">
        <v>1898</v>
      </c>
      <c r="L124" s="140" t="s">
        <v>1899</v>
      </c>
    </row>
    <row r="125" spans="1:12" hidden="1" x14ac:dyDescent="0.25">
      <c r="A125" s="129" t="str">
        <f t="shared" si="1"/>
        <v>CFTC18</v>
      </c>
      <c r="B125" s="129" t="s">
        <v>39</v>
      </c>
      <c r="C125" s="144">
        <v>18</v>
      </c>
      <c r="D125" s="145" t="s">
        <v>1191</v>
      </c>
      <c r="E125" s="140" t="s">
        <v>1900</v>
      </c>
      <c r="F125" s="140" t="s">
        <v>4375</v>
      </c>
      <c r="G125" s="141">
        <v>18000</v>
      </c>
      <c r="H125" s="129" t="s">
        <v>4201</v>
      </c>
      <c r="I125" s="142" t="s">
        <v>3378</v>
      </c>
      <c r="J125" s="129" t="s">
        <v>1830</v>
      </c>
      <c r="K125" s="140" t="s">
        <v>1901</v>
      </c>
      <c r="L125" s="140" t="s">
        <v>1902</v>
      </c>
    </row>
    <row r="126" spans="1:12" hidden="1" x14ac:dyDescent="0.25">
      <c r="A126" s="129" t="str">
        <f t="shared" si="1"/>
        <v>CFTC19</v>
      </c>
      <c r="B126" s="129" t="s">
        <v>39</v>
      </c>
      <c r="C126" s="143">
        <v>19</v>
      </c>
      <c r="D126" s="140" t="s">
        <v>1199</v>
      </c>
      <c r="E126" s="140" t="s">
        <v>1903</v>
      </c>
      <c r="F126" s="129" t="s">
        <v>4378</v>
      </c>
      <c r="G126" s="141">
        <v>19108</v>
      </c>
      <c r="H126" s="129" t="s">
        <v>4202</v>
      </c>
      <c r="I126" s="142" t="s">
        <v>3379</v>
      </c>
      <c r="J126" s="140" t="s">
        <v>3321</v>
      </c>
      <c r="K126" s="140" t="s">
        <v>1904</v>
      </c>
      <c r="L126" s="140" t="s">
        <v>1905</v>
      </c>
    </row>
    <row r="127" spans="1:12" hidden="1" x14ac:dyDescent="0.25">
      <c r="A127" s="129" t="str">
        <f t="shared" si="1"/>
        <v>CFTC2A</v>
      </c>
      <c r="B127" s="129" t="s">
        <v>39</v>
      </c>
      <c r="C127" s="143" t="s">
        <v>1208</v>
      </c>
      <c r="D127" s="140" t="s">
        <v>1209</v>
      </c>
      <c r="E127" s="140" t="s">
        <v>1906</v>
      </c>
      <c r="F127" s="140" t="s">
        <v>4383</v>
      </c>
      <c r="G127" s="141">
        <v>20090</v>
      </c>
      <c r="H127" s="129" t="s">
        <v>1212</v>
      </c>
      <c r="I127" s="142" t="s">
        <v>3380</v>
      </c>
      <c r="J127" s="129" t="s">
        <v>1830</v>
      </c>
      <c r="K127" s="140" t="s">
        <v>1907</v>
      </c>
      <c r="L127" s="140" t="s">
        <v>1908</v>
      </c>
    </row>
    <row r="128" spans="1:12" hidden="1" x14ac:dyDescent="0.25">
      <c r="A128" s="129" t="str">
        <f t="shared" si="1"/>
        <v>CFTC2B</v>
      </c>
      <c r="B128" s="129" t="s">
        <v>39</v>
      </c>
      <c r="C128" s="143" t="s">
        <v>1216</v>
      </c>
      <c r="D128" s="140" t="s">
        <v>1217</v>
      </c>
      <c r="E128" s="140" t="s">
        <v>1909</v>
      </c>
      <c r="F128" s="140" t="s">
        <v>4407</v>
      </c>
      <c r="G128" s="141">
        <v>20200</v>
      </c>
      <c r="H128" s="129" t="s">
        <v>1910</v>
      </c>
      <c r="I128" s="142" t="s">
        <v>3381</v>
      </c>
      <c r="J128" s="129" t="s">
        <v>1830</v>
      </c>
      <c r="K128" s="140" t="s">
        <v>1911</v>
      </c>
      <c r="L128" s="140" t="s">
        <v>1912</v>
      </c>
    </row>
    <row r="129" spans="1:12" hidden="1" x14ac:dyDescent="0.25">
      <c r="A129" s="129" t="str">
        <f t="shared" si="1"/>
        <v>CFTC21</v>
      </c>
      <c r="B129" s="129" t="s">
        <v>39</v>
      </c>
      <c r="C129" s="143">
        <v>21</v>
      </c>
      <c r="D129" s="140" t="s">
        <v>1224</v>
      </c>
      <c r="E129" s="140" t="s">
        <v>1913</v>
      </c>
      <c r="F129" s="129" t="s">
        <v>2255</v>
      </c>
      <c r="G129" s="141">
        <v>21000</v>
      </c>
      <c r="H129" s="129" t="s">
        <v>1228</v>
      </c>
      <c r="I129" s="142" t="s">
        <v>3382</v>
      </c>
      <c r="J129" s="129" t="s">
        <v>1830</v>
      </c>
      <c r="K129" s="140" t="s">
        <v>1914</v>
      </c>
      <c r="L129" s="140" t="s">
        <v>1915</v>
      </c>
    </row>
    <row r="130" spans="1:12" hidden="1" x14ac:dyDescent="0.25">
      <c r="A130" s="129" t="str">
        <f t="shared" ref="A130:A193" si="2">B130&amp;C130</f>
        <v>CFTC22</v>
      </c>
      <c r="B130" s="129" t="s">
        <v>39</v>
      </c>
      <c r="C130" s="143">
        <v>22</v>
      </c>
      <c r="D130" s="140" t="s">
        <v>1232</v>
      </c>
      <c r="E130" s="140" t="s">
        <v>1916</v>
      </c>
      <c r="F130" s="140" t="s">
        <v>4385</v>
      </c>
      <c r="G130" s="141">
        <v>22000</v>
      </c>
      <c r="H130" s="129" t="s">
        <v>1917</v>
      </c>
      <c r="I130" s="142" t="s">
        <v>3383</v>
      </c>
      <c r="J130" s="129" t="s">
        <v>1830</v>
      </c>
      <c r="K130" s="140" t="s">
        <v>1918</v>
      </c>
      <c r="L130" s="140" t="s">
        <v>1919</v>
      </c>
    </row>
    <row r="131" spans="1:12" hidden="1" x14ac:dyDescent="0.25">
      <c r="A131" s="129" t="str">
        <f t="shared" si="2"/>
        <v>CFTC23</v>
      </c>
      <c r="B131" s="129" t="s">
        <v>39</v>
      </c>
      <c r="C131" s="143">
        <v>23</v>
      </c>
      <c r="D131" s="140" t="s">
        <v>1240</v>
      </c>
      <c r="E131" s="140" t="s">
        <v>1920</v>
      </c>
      <c r="F131" s="140" t="s">
        <v>4387</v>
      </c>
      <c r="G131" s="141">
        <v>87280</v>
      </c>
      <c r="H131" s="129" t="s">
        <v>1921</v>
      </c>
      <c r="I131" s="142" t="s">
        <v>3384</v>
      </c>
      <c r="J131" s="129" t="s">
        <v>1830</v>
      </c>
      <c r="K131" s="140" t="s">
        <v>1922</v>
      </c>
      <c r="L131" s="140" t="s">
        <v>1923</v>
      </c>
    </row>
    <row r="132" spans="1:12" hidden="1" x14ac:dyDescent="0.25">
      <c r="A132" s="129" t="str">
        <f t="shared" si="2"/>
        <v>CFTC24</v>
      </c>
      <c r="B132" s="129" t="s">
        <v>39</v>
      </c>
      <c r="C132" s="143">
        <v>24</v>
      </c>
      <c r="D132" s="140" t="s">
        <v>1247</v>
      </c>
      <c r="E132" s="140" t="s">
        <v>1924</v>
      </c>
      <c r="F132" s="129" t="s">
        <v>1249</v>
      </c>
      <c r="G132" s="141">
        <v>24000</v>
      </c>
      <c r="H132" s="129" t="s">
        <v>1251</v>
      </c>
      <c r="I132" s="142" t="s">
        <v>3385</v>
      </c>
      <c r="J132" s="129" t="s">
        <v>1830</v>
      </c>
      <c r="K132" s="140" t="s">
        <v>1925</v>
      </c>
      <c r="L132" s="140" t="s">
        <v>1926</v>
      </c>
    </row>
    <row r="133" spans="1:12" hidden="1" x14ac:dyDescent="0.25">
      <c r="A133" s="129" t="str">
        <f t="shared" si="2"/>
        <v>CFTC25</v>
      </c>
      <c r="B133" s="129" t="s">
        <v>39</v>
      </c>
      <c r="C133" s="143">
        <v>25</v>
      </c>
      <c r="D133" s="140" t="s">
        <v>1255</v>
      </c>
      <c r="E133" s="140" t="s">
        <v>1927</v>
      </c>
      <c r="F133" s="129" t="s">
        <v>4391</v>
      </c>
      <c r="G133" s="141">
        <v>25022</v>
      </c>
      <c r="H133" s="129" t="s">
        <v>4203</v>
      </c>
      <c r="I133" s="142" t="s">
        <v>3386</v>
      </c>
      <c r="J133" s="140" t="s">
        <v>1928</v>
      </c>
      <c r="K133" s="140" t="s">
        <v>1929</v>
      </c>
      <c r="L133" s="140" t="s">
        <v>1930</v>
      </c>
    </row>
    <row r="134" spans="1:12" hidden="1" x14ac:dyDescent="0.25">
      <c r="A134" s="129" t="str">
        <f t="shared" si="2"/>
        <v>CFTC26</v>
      </c>
      <c r="B134" s="129" t="s">
        <v>39</v>
      </c>
      <c r="C134" s="143">
        <v>26</v>
      </c>
      <c r="D134" s="140" t="s">
        <v>1263</v>
      </c>
      <c r="E134" s="140" t="s">
        <v>1931</v>
      </c>
      <c r="F134" s="129" t="s">
        <v>1110</v>
      </c>
      <c r="G134" s="141">
        <v>26000</v>
      </c>
      <c r="H134" s="129" t="s">
        <v>1112</v>
      </c>
      <c r="I134" s="142" t="s">
        <v>3367</v>
      </c>
      <c r="J134" s="129" t="s">
        <v>1830</v>
      </c>
      <c r="K134" s="140" t="s">
        <v>1856</v>
      </c>
      <c r="L134" s="140" t="s">
        <v>1857</v>
      </c>
    </row>
    <row r="135" spans="1:12" hidden="1" x14ac:dyDescent="0.25">
      <c r="A135" s="129" t="str">
        <f t="shared" si="2"/>
        <v>CFTC27</v>
      </c>
      <c r="B135" s="129" t="s">
        <v>39</v>
      </c>
      <c r="C135" s="143">
        <v>27</v>
      </c>
      <c r="D135" s="140" t="s">
        <v>1265</v>
      </c>
      <c r="E135" s="140" t="s">
        <v>1932</v>
      </c>
      <c r="F135" s="140" t="s">
        <v>4392</v>
      </c>
      <c r="G135" s="141">
        <v>27000</v>
      </c>
      <c r="H135" s="129" t="s">
        <v>1933</v>
      </c>
      <c r="I135" s="142" t="s">
        <v>3387</v>
      </c>
      <c r="J135" s="129" t="s">
        <v>1830</v>
      </c>
      <c r="K135" s="140" t="s">
        <v>1934</v>
      </c>
      <c r="L135" s="140" t="s">
        <v>1935</v>
      </c>
    </row>
    <row r="136" spans="1:12" hidden="1" x14ac:dyDescent="0.25">
      <c r="A136" s="129" t="str">
        <f t="shared" si="2"/>
        <v>CFTC28</v>
      </c>
      <c r="B136" s="129" t="s">
        <v>39</v>
      </c>
      <c r="C136" s="143">
        <v>28</v>
      </c>
      <c r="D136" s="140" t="s">
        <v>1273</v>
      </c>
      <c r="E136" s="140" t="s">
        <v>1936</v>
      </c>
      <c r="F136" s="129" t="s">
        <v>4393</v>
      </c>
      <c r="G136" s="141">
        <v>28000</v>
      </c>
      <c r="H136" s="129" t="s">
        <v>1277</v>
      </c>
      <c r="I136" s="142" t="s">
        <v>3388</v>
      </c>
      <c r="J136" s="129" t="s">
        <v>1830</v>
      </c>
      <c r="K136" s="140" t="s">
        <v>1937</v>
      </c>
      <c r="L136" s="140" t="s">
        <v>1938</v>
      </c>
    </row>
    <row r="137" spans="1:12" hidden="1" x14ac:dyDescent="0.25">
      <c r="A137" s="129" t="str">
        <f t="shared" si="2"/>
        <v>CFTC29</v>
      </c>
      <c r="B137" s="129" t="s">
        <v>39</v>
      </c>
      <c r="C137" s="143">
        <v>29</v>
      </c>
      <c r="D137" s="140" t="s">
        <v>1281</v>
      </c>
      <c r="E137" s="140" t="s">
        <v>1939</v>
      </c>
      <c r="F137" s="140" t="s">
        <v>4396</v>
      </c>
      <c r="G137" s="141">
        <v>29000</v>
      </c>
      <c r="H137" s="129" t="s">
        <v>1940</v>
      </c>
      <c r="I137" s="142" t="s">
        <v>3389</v>
      </c>
      <c r="J137" s="129" t="s">
        <v>1830</v>
      </c>
      <c r="K137" s="140" t="s">
        <v>1941</v>
      </c>
      <c r="L137" s="140" t="s">
        <v>1942</v>
      </c>
    </row>
    <row r="138" spans="1:12" hidden="1" x14ac:dyDescent="0.25">
      <c r="A138" s="129" t="str">
        <f t="shared" si="2"/>
        <v>CFTC30</v>
      </c>
      <c r="B138" s="129" t="s">
        <v>39</v>
      </c>
      <c r="C138" s="143">
        <v>30</v>
      </c>
      <c r="D138" s="140" t="s">
        <v>1290</v>
      </c>
      <c r="E138" s="140" t="s">
        <v>1943</v>
      </c>
      <c r="F138" s="140" t="s">
        <v>4399</v>
      </c>
      <c r="G138" s="141">
        <v>30900</v>
      </c>
      <c r="H138" s="129" t="s">
        <v>1294</v>
      </c>
      <c r="I138" s="142" t="s">
        <v>3390</v>
      </c>
      <c r="J138" s="140" t="s">
        <v>1944</v>
      </c>
      <c r="K138" s="140" t="s">
        <v>1945</v>
      </c>
      <c r="L138" s="140" t="s">
        <v>1946</v>
      </c>
    </row>
    <row r="139" spans="1:12" hidden="1" x14ac:dyDescent="0.25">
      <c r="A139" s="129" t="str">
        <f t="shared" si="2"/>
        <v>CFTC31</v>
      </c>
      <c r="B139" s="129" t="s">
        <v>39</v>
      </c>
      <c r="C139" s="143">
        <v>31</v>
      </c>
      <c r="D139" s="140" t="s">
        <v>1298</v>
      </c>
      <c r="E139" s="140" t="s">
        <v>1947</v>
      </c>
      <c r="F139" s="140" t="s">
        <v>4410</v>
      </c>
      <c r="G139" s="141">
        <v>31100</v>
      </c>
      <c r="H139" s="129" t="s">
        <v>1302</v>
      </c>
      <c r="I139" s="142" t="s">
        <v>3391</v>
      </c>
      <c r="J139" s="129" t="s">
        <v>1830</v>
      </c>
      <c r="K139" s="140" t="s">
        <v>1948</v>
      </c>
      <c r="L139" s="140" t="s">
        <v>1949</v>
      </c>
    </row>
    <row r="140" spans="1:12" hidden="1" x14ac:dyDescent="0.25">
      <c r="A140" s="129" t="str">
        <f t="shared" si="2"/>
        <v>CFTC32</v>
      </c>
      <c r="B140" s="129" t="s">
        <v>39</v>
      </c>
      <c r="C140" s="143">
        <v>32</v>
      </c>
      <c r="D140" s="140" t="s">
        <v>1306</v>
      </c>
      <c r="E140" s="140" t="s">
        <v>1950</v>
      </c>
      <c r="F140" s="140" t="s">
        <v>4400</v>
      </c>
      <c r="G140" s="141">
        <v>32000</v>
      </c>
      <c r="H140" s="129" t="s">
        <v>1310</v>
      </c>
      <c r="I140" s="142" t="s">
        <v>3392</v>
      </c>
      <c r="J140" s="129" t="s">
        <v>1830</v>
      </c>
      <c r="K140" s="140" t="s">
        <v>1951</v>
      </c>
      <c r="L140" s="140" t="s">
        <v>1952</v>
      </c>
    </row>
    <row r="141" spans="1:12" hidden="1" x14ac:dyDescent="0.25">
      <c r="A141" s="129" t="str">
        <f t="shared" si="2"/>
        <v>CFTC33</v>
      </c>
      <c r="B141" s="129" t="s">
        <v>39</v>
      </c>
      <c r="C141" s="143">
        <v>33</v>
      </c>
      <c r="D141" s="140" t="s">
        <v>1315</v>
      </c>
      <c r="E141" s="140" t="s">
        <v>1953</v>
      </c>
      <c r="F141" s="140" t="s">
        <v>4402</v>
      </c>
      <c r="G141" s="141">
        <v>33300</v>
      </c>
      <c r="H141" s="129" t="s">
        <v>1954</v>
      </c>
      <c r="I141" s="142" t="s">
        <v>3393</v>
      </c>
      <c r="J141" s="129" t="s">
        <v>1830</v>
      </c>
      <c r="K141" s="140" t="s">
        <v>1955</v>
      </c>
      <c r="L141" s="140" t="s">
        <v>1956</v>
      </c>
    </row>
    <row r="142" spans="1:12" hidden="1" x14ac:dyDescent="0.25">
      <c r="A142" s="129" t="str">
        <f t="shared" si="2"/>
        <v>CFTC34</v>
      </c>
      <c r="B142" s="129" t="s">
        <v>39</v>
      </c>
      <c r="C142" s="143">
        <v>34</v>
      </c>
      <c r="D142" s="140" t="s">
        <v>1323</v>
      </c>
      <c r="E142" s="140" t="s">
        <v>1957</v>
      </c>
      <c r="F142" s="129" t="s">
        <v>1325</v>
      </c>
      <c r="G142" s="141">
        <v>34000</v>
      </c>
      <c r="H142" s="129" t="s">
        <v>1327</v>
      </c>
      <c r="I142" s="142" t="s">
        <v>3394</v>
      </c>
      <c r="J142" s="129" t="s">
        <v>1830</v>
      </c>
      <c r="K142" s="140" t="s">
        <v>1958</v>
      </c>
      <c r="L142" s="140" t="s">
        <v>1959</v>
      </c>
    </row>
    <row r="143" spans="1:12" hidden="1" x14ac:dyDescent="0.25">
      <c r="A143" s="129" t="str">
        <f t="shared" si="2"/>
        <v>CFTC35</v>
      </c>
      <c r="B143" s="129" t="s">
        <v>39</v>
      </c>
      <c r="C143" s="143">
        <v>35</v>
      </c>
      <c r="D143" s="140" t="s">
        <v>1332</v>
      </c>
      <c r="E143" s="140" t="s">
        <v>1960</v>
      </c>
      <c r="F143" s="140" t="s">
        <v>4424</v>
      </c>
      <c r="G143" s="141">
        <v>35000</v>
      </c>
      <c r="H143" s="129" t="s">
        <v>1336</v>
      </c>
      <c r="I143" s="142" t="s">
        <v>3395</v>
      </c>
      <c r="J143" s="129" t="s">
        <v>1830</v>
      </c>
      <c r="K143" s="140" t="s">
        <v>1961</v>
      </c>
      <c r="L143" s="140" t="s">
        <v>1962</v>
      </c>
    </row>
    <row r="144" spans="1:12" hidden="1" x14ac:dyDescent="0.25">
      <c r="A144" s="129" t="str">
        <f t="shared" si="2"/>
        <v>CFTC36</v>
      </c>
      <c r="B144" s="129" t="s">
        <v>39</v>
      </c>
      <c r="C144" s="143">
        <v>36</v>
      </c>
      <c r="D144" s="140" t="s">
        <v>1341</v>
      </c>
      <c r="E144" s="140" t="s">
        <v>1963</v>
      </c>
      <c r="F144" s="140" t="s">
        <v>4427</v>
      </c>
      <c r="G144" s="141">
        <v>36003</v>
      </c>
      <c r="H144" s="129" t="s">
        <v>3702</v>
      </c>
      <c r="I144" s="142" t="s">
        <v>3396</v>
      </c>
      <c r="J144" s="129" t="s">
        <v>1830</v>
      </c>
      <c r="K144" s="140" t="s">
        <v>1964</v>
      </c>
      <c r="L144" s="140" t="s">
        <v>1902</v>
      </c>
    </row>
    <row r="145" spans="1:12" hidden="1" x14ac:dyDescent="0.25">
      <c r="A145" s="129" t="str">
        <f t="shared" si="2"/>
        <v>CFTC37</v>
      </c>
      <c r="B145" s="129" t="s">
        <v>39</v>
      </c>
      <c r="C145" s="143">
        <v>37</v>
      </c>
      <c r="D145" s="140" t="s">
        <v>1349</v>
      </c>
      <c r="E145" s="140" t="s">
        <v>1965</v>
      </c>
      <c r="F145" s="129" t="s">
        <v>4428</v>
      </c>
      <c r="G145" s="141">
        <v>37550</v>
      </c>
      <c r="H145" s="129" t="s">
        <v>3706</v>
      </c>
      <c r="I145" s="142" t="s">
        <v>3397</v>
      </c>
      <c r="J145" s="129" t="s">
        <v>1830</v>
      </c>
      <c r="K145" s="140" t="s">
        <v>1964</v>
      </c>
      <c r="L145" s="140" t="s">
        <v>1902</v>
      </c>
    </row>
    <row r="146" spans="1:12" hidden="1" x14ac:dyDescent="0.25">
      <c r="A146" s="129" t="str">
        <f t="shared" si="2"/>
        <v>CFTC38</v>
      </c>
      <c r="B146" s="129" t="s">
        <v>39</v>
      </c>
      <c r="C146" s="143">
        <v>38</v>
      </c>
      <c r="D146" s="140" t="s">
        <v>1355</v>
      </c>
      <c r="E146" s="140" t="s">
        <v>1966</v>
      </c>
      <c r="F146" s="129" t="s">
        <v>4429</v>
      </c>
      <c r="G146" s="141">
        <v>38030</v>
      </c>
      <c r="H146" s="129" t="s">
        <v>4204</v>
      </c>
      <c r="I146" s="142" t="s">
        <v>3398</v>
      </c>
      <c r="J146" s="129" t="s">
        <v>1830</v>
      </c>
      <c r="K146" s="140" t="s">
        <v>1967</v>
      </c>
      <c r="L146" s="140" t="s">
        <v>1968</v>
      </c>
    </row>
    <row r="147" spans="1:12" hidden="1" x14ac:dyDescent="0.25">
      <c r="A147" s="129" t="str">
        <f t="shared" si="2"/>
        <v>CFTC39</v>
      </c>
      <c r="B147" s="129" t="s">
        <v>39</v>
      </c>
      <c r="C147" s="143">
        <v>39</v>
      </c>
      <c r="D147" s="140" t="s">
        <v>1361</v>
      </c>
      <c r="E147" s="140" t="s">
        <v>1969</v>
      </c>
      <c r="F147" s="129" t="s">
        <v>2962</v>
      </c>
      <c r="G147" s="141">
        <v>39000</v>
      </c>
      <c r="H147" s="129" t="s">
        <v>1970</v>
      </c>
      <c r="I147" s="142" t="s">
        <v>3399</v>
      </c>
      <c r="J147" s="129" t="s">
        <v>1830</v>
      </c>
      <c r="K147" s="140" t="s">
        <v>1971</v>
      </c>
      <c r="L147" s="140" t="s">
        <v>1972</v>
      </c>
    </row>
    <row r="148" spans="1:12" hidden="1" x14ac:dyDescent="0.25">
      <c r="A148" s="129" t="str">
        <f t="shared" si="2"/>
        <v>CFTC40</v>
      </c>
      <c r="B148" s="129" t="s">
        <v>39</v>
      </c>
      <c r="C148" s="143">
        <v>40</v>
      </c>
      <c r="D148" s="140" t="s">
        <v>1368</v>
      </c>
      <c r="E148" s="140" t="s">
        <v>1973</v>
      </c>
      <c r="F148" s="129" t="s">
        <v>3719</v>
      </c>
      <c r="G148" s="141">
        <v>40000</v>
      </c>
      <c r="H148" s="129" t="s">
        <v>1974</v>
      </c>
      <c r="I148" s="142" t="s">
        <v>3400</v>
      </c>
      <c r="J148" s="140" t="s">
        <v>1975</v>
      </c>
      <c r="K148" s="140" t="s">
        <v>1976</v>
      </c>
      <c r="L148" s="140" t="s">
        <v>1977</v>
      </c>
    </row>
    <row r="149" spans="1:12" hidden="1" x14ac:dyDescent="0.25">
      <c r="A149" s="129" t="str">
        <f t="shared" si="2"/>
        <v>CFTC41</v>
      </c>
      <c r="B149" s="129" t="s">
        <v>39</v>
      </c>
      <c r="C149" s="143">
        <v>41</v>
      </c>
      <c r="D149" s="140" t="s">
        <v>1373</v>
      </c>
      <c r="E149" s="140" t="s">
        <v>1978</v>
      </c>
      <c r="F149" s="129" t="s">
        <v>2328</v>
      </c>
      <c r="G149" s="141">
        <v>41000</v>
      </c>
      <c r="H149" s="129" t="s">
        <v>1376</v>
      </c>
      <c r="I149" s="142" t="s">
        <v>3401</v>
      </c>
      <c r="J149" s="129" t="s">
        <v>1830</v>
      </c>
      <c r="K149" s="140" t="s">
        <v>1979</v>
      </c>
      <c r="L149" s="140" t="s">
        <v>1902</v>
      </c>
    </row>
    <row r="150" spans="1:12" hidden="1" x14ac:dyDescent="0.25">
      <c r="A150" s="129" t="str">
        <f t="shared" si="2"/>
        <v>CFTC42</v>
      </c>
      <c r="B150" s="129" t="s">
        <v>39</v>
      </c>
      <c r="C150" s="143">
        <v>42</v>
      </c>
      <c r="D150" s="140" t="s">
        <v>1380</v>
      </c>
      <c r="E150" s="140" t="s">
        <v>1980</v>
      </c>
      <c r="F150" s="129" t="s">
        <v>4433</v>
      </c>
      <c r="G150" s="141">
        <v>42028</v>
      </c>
      <c r="H150" s="129" t="s">
        <v>4205</v>
      </c>
      <c r="I150" s="142" t="s">
        <v>3402</v>
      </c>
      <c r="J150" s="129" t="s">
        <v>1830</v>
      </c>
      <c r="K150" s="140" t="s">
        <v>1981</v>
      </c>
      <c r="L150" s="140" t="s">
        <v>1982</v>
      </c>
    </row>
    <row r="151" spans="1:12" hidden="1" x14ac:dyDescent="0.25">
      <c r="A151" s="129" t="str">
        <f t="shared" si="2"/>
        <v>CFTC43</v>
      </c>
      <c r="B151" s="129" t="s">
        <v>39</v>
      </c>
      <c r="C151" s="143">
        <v>43</v>
      </c>
      <c r="D151" s="140" t="s">
        <v>1387</v>
      </c>
      <c r="E151" s="140" t="s">
        <v>1983</v>
      </c>
      <c r="F151" s="129" t="s">
        <v>3272</v>
      </c>
      <c r="G151" s="141">
        <v>43000</v>
      </c>
      <c r="H151" s="129" t="s">
        <v>1391</v>
      </c>
      <c r="I151" s="142" t="s">
        <v>3403</v>
      </c>
      <c r="J151" s="129" t="s">
        <v>1830</v>
      </c>
      <c r="K151" s="140" t="s">
        <v>1984</v>
      </c>
      <c r="L151" s="140" t="s">
        <v>1985</v>
      </c>
    </row>
    <row r="152" spans="1:12" hidden="1" x14ac:dyDescent="0.25">
      <c r="A152" s="129" t="str">
        <f t="shared" si="2"/>
        <v>CFTC44</v>
      </c>
      <c r="B152" s="129" t="s">
        <v>39</v>
      </c>
      <c r="C152" s="143">
        <v>44</v>
      </c>
      <c r="D152" s="140" t="s">
        <v>1395</v>
      </c>
      <c r="E152" s="140" t="s">
        <v>1986</v>
      </c>
      <c r="F152" s="129" t="s">
        <v>4434</v>
      </c>
      <c r="G152" s="141">
        <v>44276</v>
      </c>
      <c r="H152" s="129" t="s">
        <v>4206</v>
      </c>
      <c r="I152" s="142" t="s">
        <v>3404</v>
      </c>
      <c r="J152" s="140" t="s">
        <v>1987</v>
      </c>
      <c r="K152" s="140" t="s">
        <v>1988</v>
      </c>
      <c r="L152" s="140" t="s">
        <v>1989</v>
      </c>
    </row>
    <row r="153" spans="1:12" hidden="1" x14ac:dyDescent="0.25">
      <c r="A153" s="129" t="str">
        <f t="shared" si="2"/>
        <v>CFTC45</v>
      </c>
      <c r="B153" s="129" t="s">
        <v>39</v>
      </c>
      <c r="C153" s="134">
        <v>45</v>
      </c>
      <c r="D153" s="129" t="s">
        <v>1404</v>
      </c>
      <c r="E153" s="129" t="s">
        <v>1990</v>
      </c>
      <c r="F153" s="129" t="s">
        <v>1406</v>
      </c>
      <c r="G153" s="137">
        <v>45000</v>
      </c>
      <c r="H153" s="129" t="s">
        <v>1408</v>
      </c>
      <c r="I153" s="138" t="s">
        <v>3405</v>
      </c>
      <c r="J153" s="129" t="s">
        <v>1830</v>
      </c>
      <c r="K153" s="129" t="s">
        <v>1991</v>
      </c>
      <c r="L153" s="140" t="s">
        <v>1902</v>
      </c>
    </row>
    <row r="154" spans="1:12" hidden="1" x14ac:dyDescent="0.25">
      <c r="A154" s="129" t="str">
        <f t="shared" si="2"/>
        <v>CFTC46</v>
      </c>
      <c r="B154" s="129" t="s">
        <v>39</v>
      </c>
      <c r="C154" s="134">
        <v>46</v>
      </c>
      <c r="D154" s="129" t="s">
        <v>1412</v>
      </c>
      <c r="E154" s="129" t="s">
        <v>1992</v>
      </c>
      <c r="F154" s="129" t="s">
        <v>4437</v>
      </c>
      <c r="G154" s="137">
        <v>46000</v>
      </c>
      <c r="H154" s="129" t="s">
        <v>1416</v>
      </c>
      <c r="I154" s="138" t="s">
        <v>3406</v>
      </c>
      <c r="J154" s="129" t="s">
        <v>1830</v>
      </c>
      <c r="K154" s="129" t="s">
        <v>1993</v>
      </c>
      <c r="L154" s="140" t="s">
        <v>1994</v>
      </c>
    </row>
    <row r="155" spans="1:12" hidden="1" x14ac:dyDescent="0.25">
      <c r="A155" s="129" t="str">
        <f t="shared" si="2"/>
        <v>CFTC47</v>
      </c>
      <c r="B155" s="129" t="s">
        <v>39</v>
      </c>
      <c r="C155" s="134">
        <v>47</v>
      </c>
      <c r="D155" s="129" t="s">
        <v>1420</v>
      </c>
      <c r="E155" s="129" t="s">
        <v>1995</v>
      </c>
      <c r="F155" s="129" t="s">
        <v>3335</v>
      </c>
      <c r="G155" s="137">
        <v>47000</v>
      </c>
      <c r="H155" s="129" t="s">
        <v>1996</v>
      </c>
      <c r="I155" s="138" t="s">
        <v>3407</v>
      </c>
      <c r="J155" s="129" t="s">
        <v>1830</v>
      </c>
      <c r="K155" s="129" t="s">
        <v>1997</v>
      </c>
      <c r="L155" s="140" t="s">
        <v>1998</v>
      </c>
    </row>
    <row r="156" spans="1:12" hidden="1" x14ac:dyDescent="0.25">
      <c r="A156" s="129" t="str">
        <f t="shared" si="2"/>
        <v>CFTC48</v>
      </c>
      <c r="B156" s="129" t="s">
        <v>39</v>
      </c>
      <c r="C156" s="134">
        <v>48</v>
      </c>
      <c r="D156" s="129" t="s">
        <v>1426</v>
      </c>
      <c r="E156" s="129" t="s">
        <v>1943</v>
      </c>
      <c r="F156" s="129" t="s">
        <v>4399</v>
      </c>
      <c r="G156" s="137">
        <v>30900</v>
      </c>
      <c r="H156" s="129" t="s">
        <v>1294</v>
      </c>
      <c r="I156" s="138" t="s">
        <v>3390</v>
      </c>
      <c r="J156" s="129" t="s">
        <v>1944</v>
      </c>
      <c r="K156" s="129" t="s">
        <v>1945</v>
      </c>
      <c r="L156" s="140" t="s">
        <v>1946</v>
      </c>
    </row>
    <row r="157" spans="1:12" hidden="1" x14ac:dyDescent="0.25">
      <c r="A157" s="129" t="str">
        <f t="shared" si="2"/>
        <v>CFTC49</v>
      </c>
      <c r="B157" s="129" t="s">
        <v>39</v>
      </c>
      <c r="C157" s="134">
        <v>49</v>
      </c>
      <c r="D157" s="129" t="s">
        <v>1433</v>
      </c>
      <c r="E157" s="129" t="s">
        <v>1999</v>
      </c>
      <c r="F157" s="129" t="s">
        <v>4440</v>
      </c>
      <c r="G157" s="137">
        <v>49100</v>
      </c>
      <c r="H157" s="129" t="s">
        <v>2000</v>
      </c>
      <c r="I157" s="138" t="s">
        <v>3408</v>
      </c>
      <c r="J157" s="129" t="s">
        <v>1830</v>
      </c>
      <c r="K157" s="129" t="s">
        <v>2001</v>
      </c>
      <c r="L157" s="140" t="s">
        <v>2002</v>
      </c>
    </row>
    <row r="158" spans="1:12" hidden="1" x14ac:dyDescent="0.25">
      <c r="A158" s="129" t="str">
        <f t="shared" si="2"/>
        <v>CFTC50</v>
      </c>
      <c r="B158" s="129" t="s">
        <v>39</v>
      </c>
      <c r="C158" s="134">
        <v>50</v>
      </c>
      <c r="D158" s="129" t="s">
        <v>1439</v>
      </c>
      <c r="E158" s="129" t="s">
        <v>2003</v>
      </c>
      <c r="F158" s="129" t="s">
        <v>4441</v>
      </c>
      <c r="G158" s="137" t="s">
        <v>2004</v>
      </c>
      <c r="H158" s="129" t="s">
        <v>1442</v>
      </c>
      <c r="I158" s="138" t="s">
        <v>3409</v>
      </c>
      <c r="J158" s="129" t="s">
        <v>1830</v>
      </c>
      <c r="K158" s="129" t="s">
        <v>2006</v>
      </c>
      <c r="L158" s="140" t="s">
        <v>2007</v>
      </c>
    </row>
    <row r="159" spans="1:12" hidden="1" x14ac:dyDescent="0.25">
      <c r="A159" s="129" t="str">
        <f t="shared" si="2"/>
        <v>CFTC51</v>
      </c>
      <c r="B159" s="129" t="s">
        <v>39</v>
      </c>
      <c r="C159" s="134">
        <v>51</v>
      </c>
      <c r="D159" s="129" t="s">
        <v>1447</v>
      </c>
      <c r="E159" s="129" t="s">
        <v>2008</v>
      </c>
      <c r="F159" s="129" t="s">
        <v>4443</v>
      </c>
      <c r="G159" s="137">
        <v>51100</v>
      </c>
      <c r="H159" s="129" t="s">
        <v>2009</v>
      </c>
      <c r="I159" s="138" t="s">
        <v>3410</v>
      </c>
      <c r="J159" s="129" t="s">
        <v>1830</v>
      </c>
      <c r="K159" s="129" t="s">
        <v>2010</v>
      </c>
      <c r="L159" s="140" t="s">
        <v>2011</v>
      </c>
    </row>
    <row r="160" spans="1:12" hidden="1" x14ac:dyDescent="0.25">
      <c r="A160" s="129" t="str">
        <f t="shared" si="2"/>
        <v>CFTC52</v>
      </c>
      <c r="B160" s="129" t="s">
        <v>39</v>
      </c>
      <c r="C160" s="134">
        <v>52</v>
      </c>
      <c r="D160" s="129" t="s">
        <v>1453</v>
      </c>
      <c r="E160" s="129" t="s">
        <v>2012</v>
      </c>
      <c r="F160" s="129" t="s">
        <v>4412</v>
      </c>
      <c r="G160" s="137">
        <v>52200</v>
      </c>
      <c r="H160" s="129" t="s">
        <v>2013</v>
      </c>
      <c r="I160" s="138" t="s">
        <v>3411</v>
      </c>
      <c r="J160" s="129" t="s">
        <v>1830</v>
      </c>
      <c r="K160" s="129" t="s">
        <v>2014</v>
      </c>
      <c r="L160" s="140" t="s">
        <v>2015</v>
      </c>
    </row>
    <row r="161" spans="1:12" hidden="1" x14ac:dyDescent="0.25">
      <c r="A161" s="129" t="str">
        <f t="shared" si="2"/>
        <v>CFTC53</v>
      </c>
      <c r="B161" s="129" t="s">
        <v>39</v>
      </c>
      <c r="C161" s="134">
        <v>53</v>
      </c>
      <c r="D161" s="129" t="s">
        <v>1460</v>
      </c>
      <c r="E161" s="129" t="s">
        <v>2016</v>
      </c>
      <c r="F161" s="129" t="s">
        <v>3273</v>
      </c>
      <c r="G161" s="137">
        <v>53000</v>
      </c>
      <c r="H161" s="129" t="s">
        <v>2017</v>
      </c>
      <c r="I161" s="138" t="s">
        <v>3412</v>
      </c>
      <c r="J161" s="129" t="s">
        <v>1830</v>
      </c>
      <c r="K161" s="129" t="s">
        <v>2018</v>
      </c>
      <c r="L161" s="140" t="s">
        <v>2019</v>
      </c>
    </row>
    <row r="162" spans="1:12" hidden="1" x14ac:dyDescent="0.25">
      <c r="A162" s="129" t="str">
        <f t="shared" si="2"/>
        <v>CFTC54</v>
      </c>
      <c r="B162" s="129" t="s">
        <v>39</v>
      </c>
      <c r="C162" s="134">
        <v>54</v>
      </c>
      <c r="D162" s="129" t="s">
        <v>1468</v>
      </c>
      <c r="E162" s="129" t="s">
        <v>2020</v>
      </c>
      <c r="F162" s="129" t="s">
        <v>4451</v>
      </c>
      <c r="G162" s="137">
        <v>54000</v>
      </c>
      <c r="H162" s="129" t="s">
        <v>1472</v>
      </c>
      <c r="I162" s="138" t="s">
        <v>3413</v>
      </c>
      <c r="J162" s="129" t="s">
        <v>2021</v>
      </c>
      <c r="K162" s="129" t="s">
        <v>2022</v>
      </c>
      <c r="L162" s="140" t="s">
        <v>2023</v>
      </c>
    </row>
    <row r="163" spans="1:12" hidden="1" x14ac:dyDescent="0.25">
      <c r="A163" s="129" t="str">
        <f t="shared" si="2"/>
        <v>CFTC55</v>
      </c>
      <c r="B163" s="129" t="s">
        <v>39</v>
      </c>
      <c r="C163" s="134">
        <v>55</v>
      </c>
      <c r="D163" s="129" t="s">
        <v>1476</v>
      </c>
      <c r="E163" s="129" t="s">
        <v>2024</v>
      </c>
      <c r="F163" s="129" t="s">
        <v>4453</v>
      </c>
      <c r="G163" s="137">
        <v>55003</v>
      </c>
      <c r="H163" s="129" t="s">
        <v>4207</v>
      </c>
      <c r="I163" s="138" t="s">
        <v>3414</v>
      </c>
      <c r="J163" s="129" t="s">
        <v>2025</v>
      </c>
      <c r="K163" s="129" t="s">
        <v>2026</v>
      </c>
      <c r="L163" s="140" t="s">
        <v>2027</v>
      </c>
    </row>
    <row r="164" spans="1:12" hidden="1" x14ac:dyDescent="0.25">
      <c r="A164" s="129" t="str">
        <f t="shared" si="2"/>
        <v>CFTC56</v>
      </c>
      <c r="B164" s="129" t="s">
        <v>39</v>
      </c>
      <c r="C164" s="134">
        <v>56</v>
      </c>
      <c r="D164" s="129" t="s">
        <v>1482</v>
      </c>
      <c r="E164" s="129" t="s">
        <v>2028</v>
      </c>
      <c r="F164" s="129" t="s">
        <v>4456</v>
      </c>
      <c r="G164" s="137">
        <v>56000</v>
      </c>
      <c r="H164" s="129" t="s">
        <v>2029</v>
      </c>
      <c r="I164" s="138" t="s">
        <v>3415</v>
      </c>
      <c r="J164" s="129" t="s">
        <v>1830</v>
      </c>
      <c r="K164" s="129" t="s">
        <v>2030</v>
      </c>
      <c r="L164" s="140" t="s">
        <v>2031</v>
      </c>
    </row>
    <row r="165" spans="1:12" hidden="1" x14ac:dyDescent="0.25">
      <c r="A165" s="129" t="str">
        <f t="shared" si="2"/>
        <v>CFTC57</v>
      </c>
      <c r="B165" s="129" t="s">
        <v>39</v>
      </c>
      <c r="C165" s="134">
        <v>57</v>
      </c>
      <c r="D165" s="129" t="s">
        <v>1489</v>
      </c>
      <c r="E165" s="129" t="s">
        <v>2032</v>
      </c>
      <c r="F165" s="129" t="s">
        <v>4458</v>
      </c>
      <c r="G165" s="137">
        <v>57006</v>
      </c>
      <c r="H165" s="129" t="s">
        <v>4184</v>
      </c>
      <c r="I165" s="138" t="s">
        <v>3416</v>
      </c>
      <c r="J165" s="129" t="s">
        <v>2033</v>
      </c>
      <c r="K165" s="129" t="s">
        <v>2034</v>
      </c>
      <c r="L165" s="140" t="s">
        <v>2035</v>
      </c>
    </row>
    <row r="166" spans="1:12" hidden="1" x14ac:dyDescent="0.25">
      <c r="A166" s="129" t="str">
        <f t="shared" si="2"/>
        <v>CFTC58</v>
      </c>
      <c r="B166" s="129" t="s">
        <v>39</v>
      </c>
      <c r="C166" s="134">
        <v>58</v>
      </c>
      <c r="D166" s="129" t="s">
        <v>1497</v>
      </c>
      <c r="E166" s="129" t="s">
        <v>2036</v>
      </c>
      <c r="F166" s="129" t="s">
        <v>3339</v>
      </c>
      <c r="G166" s="137">
        <v>58000</v>
      </c>
      <c r="H166" s="129" t="s">
        <v>2037</v>
      </c>
      <c r="I166" s="138" t="s">
        <v>3417</v>
      </c>
      <c r="J166" s="129" t="s">
        <v>1830</v>
      </c>
      <c r="K166" s="129" t="s">
        <v>2038</v>
      </c>
      <c r="L166" s="140" t="s">
        <v>2039</v>
      </c>
    </row>
    <row r="167" spans="1:12" hidden="1" x14ac:dyDescent="0.25">
      <c r="A167" s="129" t="str">
        <f t="shared" si="2"/>
        <v>CFTC59</v>
      </c>
      <c r="B167" s="129" t="s">
        <v>39</v>
      </c>
      <c r="C167" s="134">
        <v>59</v>
      </c>
      <c r="D167" s="129" t="s">
        <v>1505</v>
      </c>
      <c r="E167" s="129" t="s">
        <v>2040</v>
      </c>
      <c r="F167" s="129" t="s">
        <v>4460</v>
      </c>
      <c r="G167" s="137">
        <v>59800</v>
      </c>
      <c r="H167" s="129" t="s">
        <v>1509</v>
      </c>
      <c r="I167" s="138" t="s">
        <v>3418</v>
      </c>
      <c r="J167" s="129" t="s">
        <v>1830</v>
      </c>
      <c r="K167" s="129" t="s">
        <v>2041</v>
      </c>
      <c r="L167" s="140" t="s">
        <v>2042</v>
      </c>
    </row>
    <row r="168" spans="1:12" hidden="1" x14ac:dyDescent="0.25">
      <c r="A168" s="129" t="str">
        <f t="shared" si="2"/>
        <v>CFTC60</v>
      </c>
      <c r="B168" s="129" t="s">
        <v>39</v>
      </c>
      <c r="C168" s="134">
        <v>60</v>
      </c>
      <c r="D168" s="129" t="s">
        <v>1514</v>
      </c>
      <c r="E168" s="129" t="s">
        <v>2043</v>
      </c>
      <c r="F168" s="129" t="s">
        <v>4462</v>
      </c>
      <c r="G168" s="137">
        <v>60200</v>
      </c>
      <c r="H168" s="129" t="s">
        <v>2044</v>
      </c>
      <c r="I168" s="138" t="s">
        <v>3419</v>
      </c>
      <c r="J168" s="129" t="s">
        <v>1830</v>
      </c>
      <c r="K168" s="129" t="s">
        <v>2045</v>
      </c>
      <c r="L168" s="140" t="s">
        <v>2046</v>
      </c>
    </row>
    <row r="169" spans="1:12" hidden="1" x14ac:dyDescent="0.25">
      <c r="A169" s="129" t="str">
        <f t="shared" si="2"/>
        <v>CFTC61</v>
      </c>
      <c r="B169" s="129" t="s">
        <v>39</v>
      </c>
      <c r="C169" s="134">
        <v>61</v>
      </c>
      <c r="D169" s="129" t="s">
        <v>1522</v>
      </c>
      <c r="E169" s="129" t="s">
        <v>2047</v>
      </c>
      <c r="F169" s="129" t="s">
        <v>4463</v>
      </c>
      <c r="G169" s="137">
        <v>61100</v>
      </c>
      <c r="H169" s="129" t="s">
        <v>2048</v>
      </c>
      <c r="I169" s="138" t="s">
        <v>3420</v>
      </c>
      <c r="J169" s="129" t="s">
        <v>1830</v>
      </c>
      <c r="K169" s="129" t="s">
        <v>2049</v>
      </c>
      <c r="L169" s="140" t="s">
        <v>2050</v>
      </c>
    </row>
    <row r="170" spans="1:12" hidden="1" x14ac:dyDescent="0.25">
      <c r="A170" s="129" t="str">
        <f t="shared" si="2"/>
        <v>CFTC62</v>
      </c>
      <c r="B170" s="129" t="s">
        <v>39</v>
      </c>
      <c r="C170" s="134">
        <v>62</v>
      </c>
      <c r="D170" s="129" t="s">
        <v>1529</v>
      </c>
      <c r="E170" s="129" t="s">
        <v>2051</v>
      </c>
      <c r="F170" s="129" t="s">
        <v>4465</v>
      </c>
      <c r="G170" s="137">
        <v>62300</v>
      </c>
      <c r="H170" s="129" t="s">
        <v>1533</v>
      </c>
      <c r="I170" s="138" t="s">
        <v>3421</v>
      </c>
      <c r="J170" s="129" t="s">
        <v>1830</v>
      </c>
      <c r="K170" s="129" t="s">
        <v>2052</v>
      </c>
      <c r="L170" s="140" t="s">
        <v>2053</v>
      </c>
    </row>
    <row r="171" spans="1:12" hidden="1" x14ac:dyDescent="0.25">
      <c r="A171" s="129" t="str">
        <f t="shared" si="2"/>
        <v>CFTC63</v>
      </c>
      <c r="B171" s="129" t="s">
        <v>39</v>
      </c>
      <c r="C171" s="134">
        <v>63</v>
      </c>
      <c r="D171" s="129" t="s">
        <v>1538</v>
      </c>
      <c r="E171" s="129" t="s">
        <v>2054</v>
      </c>
      <c r="F171" s="129" t="s">
        <v>3276</v>
      </c>
      <c r="G171" s="137">
        <v>63000</v>
      </c>
      <c r="H171" s="129" t="s">
        <v>2055</v>
      </c>
      <c r="I171" s="138" t="s">
        <v>3422</v>
      </c>
      <c r="J171" s="129" t="s">
        <v>1830</v>
      </c>
      <c r="K171" s="129" t="s">
        <v>1889</v>
      </c>
      <c r="L171" s="140" t="s">
        <v>2056</v>
      </c>
    </row>
    <row r="172" spans="1:12" hidden="1" x14ac:dyDescent="0.25">
      <c r="A172" s="129" t="str">
        <f t="shared" si="2"/>
        <v>CFTC64</v>
      </c>
      <c r="B172" s="129" t="s">
        <v>39</v>
      </c>
      <c r="C172" s="134">
        <v>64</v>
      </c>
      <c r="D172" s="129" t="s">
        <v>1547</v>
      </c>
      <c r="E172" s="129" t="s">
        <v>2057</v>
      </c>
      <c r="F172" s="129" t="s">
        <v>3080</v>
      </c>
      <c r="G172" s="137">
        <v>64000</v>
      </c>
      <c r="H172" s="129" t="s">
        <v>2058</v>
      </c>
      <c r="I172" s="138" t="s">
        <v>3423</v>
      </c>
      <c r="J172" s="129" t="s">
        <v>1830</v>
      </c>
      <c r="K172" s="129" t="s">
        <v>4567</v>
      </c>
      <c r="L172" s="140" t="s">
        <v>2059</v>
      </c>
    </row>
    <row r="173" spans="1:12" hidden="1" x14ac:dyDescent="0.25">
      <c r="A173" s="129" t="str">
        <f t="shared" si="2"/>
        <v>CFTC65</v>
      </c>
      <c r="B173" s="129" t="s">
        <v>39</v>
      </c>
      <c r="C173" s="134">
        <v>65</v>
      </c>
      <c r="D173" s="129" t="s">
        <v>1555</v>
      </c>
      <c r="E173" s="129" t="s">
        <v>2060</v>
      </c>
      <c r="F173" s="129" t="s">
        <v>3846</v>
      </c>
      <c r="G173" s="137">
        <v>65000</v>
      </c>
      <c r="H173" s="129" t="s">
        <v>2061</v>
      </c>
      <c r="I173" s="138" t="s">
        <v>3424</v>
      </c>
      <c r="J173" s="129" t="s">
        <v>1830</v>
      </c>
      <c r="K173" s="129" t="s">
        <v>2062</v>
      </c>
      <c r="L173" s="140" t="s">
        <v>2063</v>
      </c>
    </row>
    <row r="174" spans="1:12" hidden="1" x14ac:dyDescent="0.25">
      <c r="A174" s="129" t="str">
        <f t="shared" si="2"/>
        <v>CFTC66</v>
      </c>
      <c r="B174" s="129" t="s">
        <v>39</v>
      </c>
      <c r="C174" s="134">
        <v>66</v>
      </c>
      <c r="D174" s="129" t="s">
        <v>1562</v>
      </c>
      <c r="E174" s="129" t="s">
        <v>2064</v>
      </c>
      <c r="F174" s="129" t="s">
        <v>2421</v>
      </c>
      <c r="G174" s="137">
        <v>66000</v>
      </c>
      <c r="H174" s="129" t="s">
        <v>1566</v>
      </c>
      <c r="I174" s="138" t="s">
        <v>3425</v>
      </c>
      <c r="J174" s="129" t="s">
        <v>1830</v>
      </c>
      <c r="K174" s="129" t="s">
        <v>2065</v>
      </c>
      <c r="L174" s="140" t="s">
        <v>2066</v>
      </c>
    </row>
    <row r="175" spans="1:12" hidden="1" x14ac:dyDescent="0.25">
      <c r="A175" s="129" t="str">
        <f t="shared" si="2"/>
        <v>CFTC67</v>
      </c>
      <c r="B175" s="129" t="s">
        <v>39</v>
      </c>
      <c r="C175" s="134">
        <v>67</v>
      </c>
      <c r="D175" s="129" t="s">
        <v>1570</v>
      </c>
      <c r="E175" s="129" t="s">
        <v>2067</v>
      </c>
      <c r="F175" s="129" t="s">
        <v>4369</v>
      </c>
      <c r="G175" s="137">
        <v>67014</v>
      </c>
      <c r="H175" s="129" t="s">
        <v>4208</v>
      </c>
      <c r="I175" s="138" t="s">
        <v>3426</v>
      </c>
      <c r="J175" s="129" t="s">
        <v>2068</v>
      </c>
      <c r="K175" s="129" t="s">
        <v>2069</v>
      </c>
      <c r="L175" s="140" t="s">
        <v>2070</v>
      </c>
    </row>
    <row r="176" spans="1:12" hidden="1" x14ac:dyDescent="0.25">
      <c r="A176" s="129" t="str">
        <f t="shared" si="2"/>
        <v>CFTC68</v>
      </c>
      <c r="B176" s="129" t="s">
        <v>39</v>
      </c>
      <c r="C176" s="134">
        <v>68</v>
      </c>
      <c r="D176" s="129" t="s">
        <v>1578</v>
      </c>
      <c r="E176" s="129" t="s">
        <v>2071</v>
      </c>
      <c r="F176" s="129" t="s">
        <v>4420</v>
      </c>
      <c r="G176" s="137">
        <v>68200</v>
      </c>
      <c r="H176" s="129" t="s">
        <v>1582</v>
      </c>
      <c r="I176" s="138" t="s">
        <v>3427</v>
      </c>
      <c r="J176" s="129" t="s">
        <v>1830</v>
      </c>
      <c r="K176" s="129" t="s">
        <v>2072</v>
      </c>
      <c r="L176" s="140" t="s">
        <v>2073</v>
      </c>
    </row>
    <row r="177" spans="1:12" hidden="1" x14ac:dyDescent="0.25">
      <c r="A177" s="129" t="str">
        <f t="shared" si="2"/>
        <v>CFTC69</v>
      </c>
      <c r="B177" s="129" t="s">
        <v>39</v>
      </c>
      <c r="C177" s="134">
        <v>69</v>
      </c>
      <c r="D177" s="129" t="s">
        <v>1586</v>
      </c>
      <c r="E177" s="129" t="s">
        <v>2074</v>
      </c>
      <c r="F177" s="129" t="s">
        <v>3104</v>
      </c>
      <c r="G177" s="137">
        <v>69441</v>
      </c>
      <c r="H177" s="129" t="s">
        <v>4188</v>
      </c>
      <c r="I177" s="138" t="s">
        <v>3428</v>
      </c>
      <c r="J177" s="129" t="s">
        <v>1830</v>
      </c>
      <c r="K177" s="129" t="s">
        <v>2075</v>
      </c>
      <c r="L177" s="140" t="s">
        <v>2076</v>
      </c>
    </row>
    <row r="178" spans="1:12" hidden="1" x14ac:dyDescent="0.25">
      <c r="A178" s="129" t="str">
        <f t="shared" si="2"/>
        <v>CFTC70</v>
      </c>
      <c r="B178" s="129" t="s">
        <v>39</v>
      </c>
      <c r="C178" s="134">
        <v>70</v>
      </c>
      <c r="D178" s="129" t="s">
        <v>1593</v>
      </c>
      <c r="E178" s="129" t="s">
        <v>2077</v>
      </c>
      <c r="F178" s="129" t="s">
        <v>4415</v>
      </c>
      <c r="G178" s="137">
        <v>70004</v>
      </c>
      <c r="H178" s="129" t="s">
        <v>4189</v>
      </c>
      <c r="I178" s="138" t="s">
        <v>3429</v>
      </c>
      <c r="J178" s="129" t="s">
        <v>1830</v>
      </c>
      <c r="K178" s="129" t="s">
        <v>2078</v>
      </c>
      <c r="L178" s="140" t="s">
        <v>2079</v>
      </c>
    </row>
    <row r="179" spans="1:12" hidden="1" x14ac:dyDescent="0.25">
      <c r="A179" s="129" t="str">
        <f t="shared" si="2"/>
        <v>CFTC71</v>
      </c>
      <c r="B179" s="129" t="s">
        <v>39</v>
      </c>
      <c r="C179" s="134">
        <v>71</v>
      </c>
      <c r="D179" s="129" t="s">
        <v>1599</v>
      </c>
      <c r="E179" s="129" t="s">
        <v>2080</v>
      </c>
      <c r="F179" s="129" t="s">
        <v>4391</v>
      </c>
      <c r="G179" s="137">
        <v>25022</v>
      </c>
      <c r="H179" s="129" t="s">
        <v>4203</v>
      </c>
      <c r="I179" s="138" t="s">
        <v>3430</v>
      </c>
      <c r="J179" s="129" t="s">
        <v>2081</v>
      </c>
      <c r="K179" s="129" t="s">
        <v>2082</v>
      </c>
      <c r="L179" s="140" t="s">
        <v>2083</v>
      </c>
    </row>
    <row r="180" spans="1:12" hidden="1" x14ac:dyDescent="0.25">
      <c r="A180" s="129" t="str">
        <f t="shared" si="2"/>
        <v>CFTC72</v>
      </c>
      <c r="B180" s="129" t="s">
        <v>39</v>
      </c>
      <c r="C180" s="134">
        <v>72</v>
      </c>
      <c r="D180" s="129" t="s">
        <v>1607</v>
      </c>
      <c r="E180" s="129" t="s">
        <v>2084</v>
      </c>
      <c r="F180" s="129" t="s">
        <v>3116</v>
      </c>
      <c r="G180" s="137">
        <v>72000</v>
      </c>
      <c r="H180" s="129" t="s">
        <v>1611</v>
      </c>
      <c r="I180" s="138" t="s">
        <v>3431</v>
      </c>
      <c r="J180" s="129" t="s">
        <v>1830</v>
      </c>
      <c r="K180" s="129" t="s">
        <v>2085</v>
      </c>
      <c r="L180" s="140" t="s">
        <v>2086</v>
      </c>
    </row>
    <row r="181" spans="1:12" hidden="1" x14ac:dyDescent="0.25">
      <c r="A181" s="129" t="str">
        <f t="shared" si="2"/>
        <v>CFTC73</v>
      </c>
      <c r="B181" s="129" t="s">
        <v>39</v>
      </c>
      <c r="C181" s="134">
        <v>73</v>
      </c>
      <c r="D181" s="129" t="s">
        <v>1616</v>
      </c>
      <c r="E181" s="129" t="s">
        <v>2087</v>
      </c>
      <c r="F181" s="129" t="s">
        <v>3885</v>
      </c>
      <c r="G181" s="137">
        <v>73000</v>
      </c>
      <c r="H181" s="129" t="s">
        <v>2088</v>
      </c>
      <c r="I181" s="138" t="s">
        <v>3432</v>
      </c>
      <c r="J181" s="129" t="s">
        <v>1830</v>
      </c>
      <c r="K181" s="129" t="s">
        <v>2089</v>
      </c>
      <c r="L181" s="140" t="s">
        <v>2090</v>
      </c>
    </row>
    <row r="182" spans="1:12" hidden="1" x14ac:dyDescent="0.25">
      <c r="A182" s="129" t="str">
        <f t="shared" si="2"/>
        <v>CFTC74</v>
      </c>
      <c r="B182" s="129" t="s">
        <v>39</v>
      </c>
      <c r="C182" s="134">
        <v>74</v>
      </c>
      <c r="D182" s="129" t="s">
        <v>1624</v>
      </c>
      <c r="E182" s="129" t="s">
        <v>2091</v>
      </c>
      <c r="F182" s="129" t="s">
        <v>1626</v>
      </c>
      <c r="G182" s="137">
        <v>74960</v>
      </c>
      <c r="H182" s="129" t="s">
        <v>2092</v>
      </c>
      <c r="I182" s="138" t="s">
        <v>3433</v>
      </c>
      <c r="J182" s="129" t="s">
        <v>1830</v>
      </c>
      <c r="K182" s="129" t="s">
        <v>2093</v>
      </c>
      <c r="L182" s="140" t="s">
        <v>2094</v>
      </c>
    </row>
    <row r="183" spans="1:12" hidden="1" x14ac:dyDescent="0.25">
      <c r="A183" s="129" t="str">
        <f t="shared" si="2"/>
        <v>CFTC75</v>
      </c>
      <c r="B183" s="129" t="s">
        <v>39</v>
      </c>
      <c r="C183" s="134">
        <v>75</v>
      </c>
      <c r="D183" s="129" t="s">
        <v>1632</v>
      </c>
      <c r="E183" s="129" t="s">
        <v>2095</v>
      </c>
      <c r="F183" s="129" t="s">
        <v>851</v>
      </c>
      <c r="G183" s="137">
        <v>75003</v>
      </c>
      <c r="H183" s="129" t="s">
        <v>656</v>
      </c>
      <c r="I183" s="138" t="s">
        <v>3434</v>
      </c>
      <c r="J183" s="129" t="s">
        <v>2096</v>
      </c>
      <c r="K183" s="129" t="s">
        <v>2097</v>
      </c>
      <c r="L183" s="140" t="s">
        <v>2098</v>
      </c>
    </row>
    <row r="184" spans="1:12" hidden="1" x14ac:dyDescent="0.25">
      <c r="A184" s="129" t="str">
        <f t="shared" si="2"/>
        <v>CFTC76</v>
      </c>
      <c r="B184" s="129" t="s">
        <v>39</v>
      </c>
      <c r="C184" s="134">
        <v>76</v>
      </c>
      <c r="D184" s="129" t="s">
        <v>1640</v>
      </c>
      <c r="E184" s="129" t="s">
        <v>2099</v>
      </c>
      <c r="F184" s="129" t="s">
        <v>4491</v>
      </c>
      <c r="G184" s="137">
        <v>76000</v>
      </c>
      <c r="H184" s="129" t="s">
        <v>1644</v>
      </c>
      <c r="I184" s="138" t="s">
        <v>3435</v>
      </c>
      <c r="J184" s="129" t="s">
        <v>1830</v>
      </c>
      <c r="K184" s="129" t="s">
        <v>2100</v>
      </c>
      <c r="L184" s="140" t="s">
        <v>2101</v>
      </c>
    </row>
    <row r="185" spans="1:12" hidden="1" x14ac:dyDescent="0.25">
      <c r="A185" s="129" t="str">
        <f t="shared" si="2"/>
        <v>CFTC77</v>
      </c>
      <c r="B185" s="129" t="s">
        <v>39</v>
      </c>
      <c r="C185" s="134">
        <v>77</v>
      </c>
      <c r="D185" s="129" t="s">
        <v>1649</v>
      </c>
      <c r="E185" s="129" t="s">
        <v>2102</v>
      </c>
      <c r="F185" s="129" t="s">
        <v>1651</v>
      </c>
      <c r="G185" s="137">
        <v>77000</v>
      </c>
      <c r="H185" s="129" t="s">
        <v>2103</v>
      </c>
      <c r="I185" s="138" t="s">
        <v>3436</v>
      </c>
      <c r="J185" s="129" t="s">
        <v>1830</v>
      </c>
      <c r="K185" s="129" t="s">
        <v>2104</v>
      </c>
      <c r="L185" s="140" t="s">
        <v>2105</v>
      </c>
    </row>
    <row r="186" spans="1:12" hidden="1" x14ac:dyDescent="0.25">
      <c r="A186" s="129" t="str">
        <f t="shared" si="2"/>
        <v>CFTC78</v>
      </c>
      <c r="B186" s="129" t="s">
        <v>39</v>
      </c>
      <c r="C186" s="134">
        <v>78</v>
      </c>
      <c r="D186" s="129" t="s">
        <v>1657</v>
      </c>
      <c r="E186" s="129" t="s">
        <v>2106</v>
      </c>
      <c r="F186" s="129" t="s">
        <v>4472</v>
      </c>
      <c r="G186" s="137">
        <v>78000</v>
      </c>
      <c r="H186" s="129" t="s">
        <v>2107</v>
      </c>
      <c r="I186" s="138" t="s">
        <v>3437</v>
      </c>
      <c r="J186" s="129" t="s">
        <v>1830</v>
      </c>
      <c r="K186" s="129" t="s">
        <v>2108</v>
      </c>
      <c r="L186" s="140" t="s">
        <v>2109</v>
      </c>
    </row>
    <row r="187" spans="1:12" hidden="1" x14ac:dyDescent="0.25">
      <c r="A187" s="129" t="str">
        <f t="shared" si="2"/>
        <v>CFTC79</v>
      </c>
      <c r="B187" s="129" t="s">
        <v>39</v>
      </c>
      <c r="C187" s="134">
        <v>79</v>
      </c>
      <c r="D187" s="129" t="s">
        <v>1664</v>
      </c>
      <c r="E187" s="129" t="s">
        <v>2110</v>
      </c>
      <c r="F187" s="129" t="s">
        <v>3278</v>
      </c>
      <c r="G187" s="137">
        <v>79000</v>
      </c>
      <c r="H187" s="129" t="s">
        <v>2111</v>
      </c>
      <c r="I187" s="138" t="s">
        <v>3438</v>
      </c>
      <c r="J187" s="129" t="s">
        <v>1830</v>
      </c>
      <c r="K187" s="129" t="s">
        <v>2112</v>
      </c>
      <c r="L187" s="140" t="s">
        <v>2113</v>
      </c>
    </row>
    <row r="188" spans="1:12" hidden="1" x14ac:dyDescent="0.25">
      <c r="A188" s="129" t="str">
        <f t="shared" si="2"/>
        <v>CFTC80</v>
      </c>
      <c r="B188" s="129" t="s">
        <v>39</v>
      </c>
      <c r="C188" s="134">
        <v>80</v>
      </c>
      <c r="D188" s="129" t="s">
        <v>1673</v>
      </c>
      <c r="E188" s="129" t="s">
        <v>2114</v>
      </c>
      <c r="F188" s="129" t="s">
        <v>4489</v>
      </c>
      <c r="G188" s="137">
        <v>80000</v>
      </c>
      <c r="H188" s="129" t="s">
        <v>2115</v>
      </c>
      <c r="I188" s="138" t="s">
        <v>3439</v>
      </c>
      <c r="J188" s="129" t="s">
        <v>2116</v>
      </c>
      <c r="K188" s="129" t="s">
        <v>2117</v>
      </c>
      <c r="L188" s="140" t="s">
        <v>2118</v>
      </c>
    </row>
    <row r="189" spans="1:12" hidden="1" x14ac:dyDescent="0.25">
      <c r="A189" s="129" t="str">
        <f t="shared" si="2"/>
        <v>CFTC81</v>
      </c>
      <c r="B189" s="129" t="s">
        <v>39</v>
      </c>
      <c r="C189" s="134">
        <v>81</v>
      </c>
      <c r="D189" s="129" t="s">
        <v>1680</v>
      </c>
      <c r="E189" s="129" t="s">
        <v>2119</v>
      </c>
      <c r="F189" s="129" t="s">
        <v>4487</v>
      </c>
      <c r="G189" s="137">
        <v>81000</v>
      </c>
      <c r="H189" s="129" t="s">
        <v>2120</v>
      </c>
      <c r="I189" s="138" t="s">
        <v>3440</v>
      </c>
      <c r="J189" s="129" t="s">
        <v>1830</v>
      </c>
      <c r="K189" s="129" t="s">
        <v>2121</v>
      </c>
      <c r="L189" s="140" t="s">
        <v>2122</v>
      </c>
    </row>
    <row r="190" spans="1:12" hidden="1" x14ac:dyDescent="0.25">
      <c r="A190" s="129" t="str">
        <f t="shared" si="2"/>
        <v>CFTC82</v>
      </c>
      <c r="B190" s="129" t="s">
        <v>39</v>
      </c>
      <c r="C190" s="134">
        <v>82</v>
      </c>
      <c r="D190" s="129" t="s">
        <v>1687</v>
      </c>
      <c r="E190" s="129" t="s">
        <v>2123</v>
      </c>
      <c r="F190" s="129" t="s">
        <v>4485</v>
      </c>
      <c r="G190" s="137">
        <v>82000</v>
      </c>
      <c r="H190" s="129" t="s">
        <v>2124</v>
      </c>
      <c r="I190" s="138" t="s">
        <v>3441</v>
      </c>
      <c r="J190" s="129" t="s">
        <v>1830</v>
      </c>
      <c r="K190" s="129" t="s">
        <v>2125</v>
      </c>
      <c r="L190" s="140" t="s">
        <v>2126</v>
      </c>
    </row>
    <row r="191" spans="1:12" hidden="1" x14ac:dyDescent="0.25">
      <c r="A191" s="129" t="str">
        <f t="shared" si="2"/>
        <v>CFTC83</v>
      </c>
      <c r="B191" s="129" t="s">
        <v>39</v>
      </c>
      <c r="C191" s="134">
        <v>83</v>
      </c>
      <c r="D191" s="129" t="s">
        <v>1694</v>
      </c>
      <c r="E191" s="129" t="s">
        <v>2127</v>
      </c>
      <c r="F191" s="129" t="s">
        <v>4483</v>
      </c>
      <c r="G191" s="137">
        <v>83054</v>
      </c>
      <c r="H191" s="129" t="s">
        <v>4209</v>
      </c>
      <c r="I191" s="138" t="s">
        <v>3442</v>
      </c>
      <c r="J191" s="129" t="s">
        <v>2128</v>
      </c>
      <c r="K191" s="129" t="s">
        <v>2129</v>
      </c>
      <c r="L191" s="140" t="s">
        <v>2130</v>
      </c>
    </row>
    <row r="192" spans="1:12" hidden="1" x14ac:dyDescent="0.25">
      <c r="A192" s="129" t="str">
        <f t="shared" si="2"/>
        <v>CFTC84</v>
      </c>
      <c r="B192" s="129" t="s">
        <v>39</v>
      </c>
      <c r="C192" s="134">
        <v>84</v>
      </c>
      <c r="D192" s="129" t="s">
        <v>1702</v>
      </c>
      <c r="E192" s="129" t="s">
        <v>2131</v>
      </c>
      <c r="F192" s="129" t="s">
        <v>4481</v>
      </c>
      <c r="G192" s="137">
        <v>84000</v>
      </c>
      <c r="H192" s="129" t="s">
        <v>2132</v>
      </c>
      <c r="I192" s="138" t="s">
        <v>3443</v>
      </c>
      <c r="J192" s="129" t="s">
        <v>1830</v>
      </c>
      <c r="K192" s="129" t="s">
        <v>2133</v>
      </c>
      <c r="L192" s="140" t="s">
        <v>2134</v>
      </c>
    </row>
    <row r="193" spans="1:12" hidden="1" x14ac:dyDescent="0.25">
      <c r="A193" s="129" t="str">
        <f t="shared" si="2"/>
        <v>CFTC85</v>
      </c>
      <c r="B193" s="129" t="s">
        <v>39</v>
      </c>
      <c r="C193" s="134">
        <v>85</v>
      </c>
      <c r="D193" s="129" t="s">
        <v>1709</v>
      </c>
      <c r="E193" s="129" t="s">
        <v>2135</v>
      </c>
      <c r="F193" s="129" t="s">
        <v>4480</v>
      </c>
      <c r="G193" s="137">
        <v>85000</v>
      </c>
      <c r="H193" s="129" t="s">
        <v>2136</v>
      </c>
      <c r="I193" s="138" t="s">
        <v>3444</v>
      </c>
      <c r="J193" s="129" t="s">
        <v>1830</v>
      </c>
      <c r="K193" s="129" t="s">
        <v>2137</v>
      </c>
      <c r="L193" s="140" t="s">
        <v>2138</v>
      </c>
    </row>
    <row r="194" spans="1:12" hidden="1" x14ac:dyDescent="0.25">
      <c r="A194" s="129" t="str">
        <f t="shared" ref="A194:A257" si="3">B194&amp;C194</f>
        <v>CFTC86</v>
      </c>
      <c r="B194" s="129" t="s">
        <v>39</v>
      </c>
      <c r="C194" s="134">
        <v>86</v>
      </c>
      <c r="D194" s="129" t="s">
        <v>1716</v>
      </c>
      <c r="E194" s="129" t="s">
        <v>2139</v>
      </c>
      <c r="F194" s="129" t="s">
        <v>4478</v>
      </c>
      <c r="G194" s="137">
        <v>86035</v>
      </c>
      <c r="H194" s="129" t="s">
        <v>4210</v>
      </c>
      <c r="I194" s="138" t="s">
        <v>3445</v>
      </c>
      <c r="J194" s="129" t="s">
        <v>1830</v>
      </c>
      <c r="K194" s="129" t="s">
        <v>2112</v>
      </c>
      <c r="L194" s="140" t="s">
        <v>2113</v>
      </c>
    </row>
    <row r="195" spans="1:12" hidden="1" x14ac:dyDescent="0.25">
      <c r="A195" s="129" t="str">
        <f t="shared" si="3"/>
        <v>CFTC87</v>
      </c>
      <c r="B195" s="129" t="s">
        <v>39</v>
      </c>
      <c r="C195" s="134">
        <v>87</v>
      </c>
      <c r="D195" s="129" t="s">
        <v>1723</v>
      </c>
      <c r="E195" s="129" t="s">
        <v>1920</v>
      </c>
      <c r="F195" s="129" t="s">
        <v>4387</v>
      </c>
      <c r="G195" s="137">
        <v>87280</v>
      </c>
      <c r="H195" s="129" t="s">
        <v>1921</v>
      </c>
      <c r="I195" s="138" t="s">
        <v>3384</v>
      </c>
      <c r="J195" s="129" t="s">
        <v>1830</v>
      </c>
      <c r="K195" s="129" t="s">
        <v>1922</v>
      </c>
      <c r="L195" s="140" t="s">
        <v>1923</v>
      </c>
    </row>
    <row r="196" spans="1:12" hidden="1" x14ac:dyDescent="0.25">
      <c r="A196" s="129" t="str">
        <f t="shared" si="3"/>
        <v>CFTC88</v>
      </c>
      <c r="B196" s="129" t="s">
        <v>39</v>
      </c>
      <c r="C196" s="134">
        <v>88</v>
      </c>
      <c r="D196" s="129" t="s">
        <v>1730</v>
      </c>
      <c r="E196" s="129" t="s">
        <v>2140</v>
      </c>
      <c r="F196" s="129" t="s">
        <v>4476</v>
      </c>
      <c r="G196" s="137">
        <v>88009</v>
      </c>
      <c r="H196" s="129" t="s">
        <v>4211</v>
      </c>
      <c r="I196" s="138" t="s">
        <v>3446</v>
      </c>
      <c r="J196" s="129" t="s">
        <v>1830</v>
      </c>
      <c r="K196" s="129" t="s">
        <v>2141</v>
      </c>
      <c r="L196" s="140" t="s">
        <v>2142</v>
      </c>
    </row>
    <row r="197" spans="1:12" hidden="1" x14ac:dyDescent="0.25">
      <c r="A197" s="129" t="str">
        <f t="shared" si="3"/>
        <v>CFTC89</v>
      </c>
      <c r="B197" s="129" t="s">
        <v>39</v>
      </c>
      <c r="C197" s="134">
        <v>89</v>
      </c>
      <c r="D197" s="129" t="s">
        <v>1737</v>
      </c>
      <c r="E197" s="129" t="s">
        <v>2143</v>
      </c>
      <c r="F197" s="129" t="s">
        <v>4474</v>
      </c>
      <c r="G197" s="137">
        <v>89005</v>
      </c>
      <c r="H197" s="129" t="s">
        <v>2144</v>
      </c>
      <c r="I197" s="138" t="s">
        <v>3447</v>
      </c>
      <c r="J197" s="129" t="s">
        <v>2145</v>
      </c>
      <c r="K197" s="129" t="s">
        <v>2146</v>
      </c>
      <c r="L197" s="140" t="s">
        <v>2147</v>
      </c>
    </row>
    <row r="198" spans="1:12" hidden="1" x14ac:dyDescent="0.25">
      <c r="A198" s="129" t="str">
        <f t="shared" si="3"/>
        <v>CFTC90</v>
      </c>
      <c r="B198" s="129" t="s">
        <v>39</v>
      </c>
      <c r="C198" s="134">
        <v>90</v>
      </c>
      <c r="D198" s="129" t="s">
        <v>1745</v>
      </c>
      <c r="E198" s="129" t="s">
        <v>2148</v>
      </c>
      <c r="F198" s="129" t="s">
        <v>2512</v>
      </c>
      <c r="G198" s="137">
        <v>90000</v>
      </c>
      <c r="H198" s="129" t="s">
        <v>2149</v>
      </c>
      <c r="I198" s="138" t="s">
        <v>3448</v>
      </c>
      <c r="J198" s="129" t="s">
        <v>1830</v>
      </c>
      <c r="K198" s="129" t="s">
        <v>2150</v>
      </c>
      <c r="L198" s="140" t="s">
        <v>2151</v>
      </c>
    </row>
    <row r="199" spans="1:12" hidden="1" x14ac:dyDescent="0.25">
      <c r="A199" s="129" t="str">
        <f t="shared" si="3"/>
        <v>CFTC91</v>
      </c>
      <c r="B199" s="129" t="s">
        <v>39</v>
      </c>
      <c r="C199" s="134">
        <v>91</v>
      </c>
      <c r="D199" s="129" t="s">
        <v>1752</v>
      </c>
      <c r="E199" s="129" t="s">
        <v>2152</v>
      </c>
      <c r="F199" s="129" t="s">
        <v>1754</v>
      </c>
      <c r="G199" s="137">
        <v>91034</v>
      </c>
      <c r="H199" s="129" t="s">
        <v>4197</v>
      </c>
      <c r="I199" s="138" t="s">
        <v>3449</v>
      </c>
      <c r="J199" s="129" t="s">
        <v>1830</v>
      </c>
      <c r="K199" s="129" t="s">
        <v>2153</v>
      </c>
      <c r="L199" s="140" t="s">
        <v>2154</v>
      </c>
    </row>
    <row r="200" spans="1:12" hidden="1" x14ac:dyDescent="0.25">
      <c r="A200" s="129" t="str">
        <f t="shared" si="3"/>
        <v>CFTC92</v>
      </c>
      <c r="B200" s="129" t="s">
        <v>39</v>
      </c>
      <c r="C200" s="129">
        <v>92</v>
      </c>
      <c r="D200" s="129" t="s">
        <v>1760</v>
      </c>
      <c r="E200" s="129" t="s">
        <v>2155</v>
      </c>
      <c r="F200" s="129" t="s">
        <v>4422</v>
      </c>
      <c r="G200" s="137">
        <v>92800</v>
      </c>
      <c r="H200" s="129" t="s">
        <v>2156</v>
      </c>
      <c r="I200" s="129" t="s">
        <v>3450</v>
      </c>
      <c r="J200" s="129" t="s">
        <v>2157</v>
      </c>
      <c r="K200" s="129" t="s">
        <v>2158</v>
      </c>
      <c r="L200" s="140" t="s">
        <v>2159</v>
      </c>
    </row>
    <row r="201" spans="1:12" hidden="1" x14ac:dyDescent="0.25">
      <c r="A201" s="129" t="str">
        <f t="shared" si="3"/>
        <v>CFTC93</v>
      </c>
      <c r="B201" s="129" t="s">
        <v>39</v>
      </c>
      <c r="C201" s="129">
        <v>93</v>
      </c>
      <c r="D201" s="129" t="s">
        <v>1768</v>
      </c>
      <c r="E201" s="129" t="s">
        <v>2160</v>
      </c>
      <c r="F201" s="129" t="s">
        <v>3294</v>
      </c>
      <c r="G201" s="137">
        <v>93016</v>
      </c>
      <c r="H201" s="129" t="s">
        <v>4198</v>
      </c>
      <c r="I201" s="129" t="s">
        <v>3451</v>
      </c>
      <c r="J201" s="129" t="s">
        <v>1830</v>
      </c>
      <c r="K201" s="129" t="s">
        <v>2161</v>
      </c>
      <c r="L201" s="140" t="s">
        <v>2162</v>
      </c>
    </row>
    <row r="202" spans="1:12" hidden="1" x14ac:dyDescent="0.25">
      <c r="A202" s="129" t="str">
        <f t="shared" si="3"/>
        <v>CFTC94</v>
      </c>
      <c r="B202" s="129" t="s">
        <v>39</v>
      </c>
      <c r="C202" s="129">
        <v>94</v>
      </c>
      <c r="D202" s="129" t="s">
        <v>1775</v>
      </c>
      <c r="E202" s="129" t="s">
        <v>2163</v>
      </c>
      <c r="F202" s="129" t="s">
        <v>1777</v>
      </c>
      <c r="G202" s="137">
        <v>94010</v>
      </c>
      <c r="H202" s="129" t="s">
        <v>4199</v>
      </c>
      <c r="I202" s="129" t="s">
        <v>3452</v>
      </c>
      <c r="J202" s="129" t="s">
        <v>1830</v>
      </c>
      <c r="K202" s="129" t="s">
        <v>2164</v>
      </c>
      <c r="L202" s="140" t="s">
        <v>2165</v>
      </c>
    </row>
    <row r="203" spans="1:12" hidden="1" x14ac:dyDescent="0.25">
      <c r="A203" s="129" t="str">
        <f t="shared" si="3"/>
        <v>CFTC95</v>
      </c>
      <c r="B203" s="129" t="s">
        <v>39</v>
      </c>
      <c r="C203" s="129">
        <v>95</v>
      </c>
      <c r="D203" s="129" t="s">
        <v>1783</v>
      </c>
      <c r="E203" s="129" t="s">
        <v>2160</v>
      </c>
      <c r="F203" s="129" t="s">
        <v>3294</v>
      </c>
      <c r="G203" s="137">
        <v>93016</v>
      </c>
      <c r="H203" s="129" t="s">
        <v>4198</v>
      </c>
      <c r="I203" s="129" t="s">
        <v>3451</v>
      </c>
      <c r="J203" s="129" t="s">
        <v>1830</v>
      </c>
      <c r="K203" s="129" t="s">
        <v>2161</v>
      </c>
      <c r="L203" s="140" t="s">
        <v>2162</v>
      </c>
    </row>
    <row r="204" spans="1:12" hidden="1" x14ac:dyDescent="0.25">
      <c r="A204" s="129" t="str">
        <f t="shared" si="3"/>
        <v>CFTC971</v>
      </c>
      <c r="B204" s="129" t="s">
        <v>39</v>
      </c>
      <c r="C204" s="129">
        <v>971</v>
      </c>
      <c r="D204" s="129" t="s">
        <v>1791</v>
      </c>
      <c r="E204" s="129" t="s">
        <v>2166</v>
      </c>
      <c r="F204" s="129" t="s">
        <v>4404</v>
      </c>
      <c r="G204" s="137">
        <v>97139</v>
      </c>
      <c r="H204" s="129" t="s">
        <v>2167</v>
      </c>
      <c r="I204" s="129" t="s">
        <v>3453</v>
      </c>
      <c r="J204" s="129" t="s">
        <v>1830</v>
      </c>
      <c r="K204" s="129" t="s">
        <v>2168</v>
      </c>
      <c r="L204" s="140" t="s">
        <v>2169</v>
      </c>
    </row>
    <row r="205" spans="1:12" hidden="1" x14ac:dyDescent="0.25">
      <c r="A205" s="129" t="str">
        <f t="shared" si="3"/>
        <v>CFTC972</v>
      </c>
      <c r="B205" s="129" t="s">
        <v>39</v>
      </c>
      <c r="C205" s="129">
        <v>972</v>
      </c>
      <c r="D205" s="129" t="s">
        <v>1792</v>
      </c>
      <c r="E205" s="129" t="s">
        <v>2170</v>
      </c>
      <c r="F205" s="129" t="s">
        <v>4449</v>
      </c>
      <c r="G205" s="137">
        <v>97200</v>
      </c>
      <c r="H205" s="129" t="s">
        <v>2171</v>
      </c>
      <c r="I205" s="129" t="s">
        <v>3454</v>
      </c>
      <c r="J205" s="129" t="s">
        <v>1830</v>
      </c>
      <c r="K205" s="129" t="s">
        <v>2172</v>
      </c>
      <c r="L205" s="140" t="s">
        <v>2173</v>
      </c>
    </row>
    <row r="206" spans="1:12" hidden="1" x14ac:dyDescent="0.25">
      <c r="A206" s="129" t="str">
        <f t="shared" si="3"/>
        <v>CFTC973</v>
      </c>
      <c r="B206" s="129" t="s">
        <v>39</v>
      </c>
      <c r="C206" s="129">
        <v>973</v>
      </c>
      <c r="D206" s="129" t="s">
        <v>1799</v>
      </c>
      <c r="E206" s="129" t="s">
        <v>2174</v>
      </c>
      <c r="F206" s="129" t="s">
        <v>4406</v>
      </c>
      <c r="G206" s="137">
        <v>97300</v>
      </c>
      <c r="H206" s="129" t="s">
        <v>2175</v>
      </c>
      <c r="I206" s="129" t="s">
        <v>3455</v>
      </c>
      <c r="J206" s="129" t="s">
        <v>2176</v>
      </c>
      <c r="K206" s="129" t="s">
        <v>2177</v>
      </c>
      <c r="L206" s="140" t="s">
        <v>2178</v>
      </c>
    </row>
    <row r="207" spans="1:12" hidden="1" x14ac:dyDescent="0.25">
      <c r="A207" s="129" t="str">
        <f t="shared" si="3"/>
        <v>CFTC974</v>
      </c>
      <c r="B207" s="129" t="s">
        <v>39</v>
      </c>
      <c r="C207" s="129">
        <v>974</v>
      </c>
      <c r="D207" s="129" t="s">
        <v>1807</v>
      </c>
      <c r="E207" s="129" t="s">
        <v>2179</v>
      </c>
      <c r="F207" s="129" t="s">
        <v>4431</v>
      </c>
      <c r="G207" s="137">
        <v>97400</v>
      </c>
      <c r="H207" s="129" t="s">
        <v>2180</v>
      </c>
      <c r="I207" s="129" t="s">
        <v>3456</v>
      </c>
      <c r="J207" s="129" t="s">
        <v>1830</v>
      </c>
      <c r="K207" s="129" t="s">
        <v>2181</v>
      </c>
      <c r="L207" s="140" t="s">
        <v>2182</v>
      </c>
    </row>
    <row r="208" spans="1:12" hidden="1" x14ac:dyDescent="0.25">
      <c r="A208" s="129" t="str">
        <f t="shared" si="3"/>
        <v>CFTC975</v>
      </c>
      <c r="B208" s="129" t="s">
        <v>39</v>
      </c>
      <c r="C208" s="129">
        <v>975</v>
      </c>
      <c r="D208" s="129" t="s">
        <v>1815</v>
      </c>
      <c r="E208" s="129" t="s">
        <v>2183</v>
      </c>
      <c r="F208" s="129" t="s">
        <v>4468</v>
      </c>
      <c r="G208" s="137">
        <v>97500</v>
      </c>
      <c r="H208" s="129" t="s">
        <v>2184</v>
      </c>
      <c r="I208" s="129" t="s">
        <v>3457</v>
      </c>
      <c r="J208" s="129" t="s">
        <v>1830</v>
      </c>
      <c r="K208" s="129" t="s">
        <v>2185</v>
      </c>
      <c r="L208" s="140" t="s">
        <v>2186</v>
      </c>
    </row>
    <row r="209" spans="1:12" hidden="1" x14ac:dyDescent="0.25">
      <c r="A209" s="129" t="str">
        <f t="shared" si="3"/>
        <v>CFTC976</v>
      </c>
      <c r="B209" s="129" t="s">
        <v>39</v>
      </c>
      <c r="C209" s="134">
        <v>976</v>
      </c>
      <c r="D209" s="129" t="s">
        <v>1822</v>
      </c>
      <c r="E209" s="129" t="s">
        <v>2179</v>
      </c>
      <c r="F209" s="129" t="s">
        <v>4431</v>
      </c>
      <c r="G209" s="137">
        <v>97400</v>
      </c>
      <c r="H209" s="129" t="s">
        <v>2180</v>
      </c>
      <c r="I209" s="129" t="s">
        <v>3456</v>
      </c>
      <c r="J209" s="129" t="s">
        <v>1830</v>
      </c>
      <c r="K209" s="129" t="s">
        <v>2181</v>
      </c>
      <c r="L209" s="129" t="s">
        <v>2182</v>
      </c>
    </row>
    <row r="210" spans="1:12" hidden="1" x14ac:dyDescent="0.25">
      <c r="A210" s="129" t="str">
        <f t="shared" si="3"/>
        <v>CGT01</v>
      </c>
      <c r="B210" s="129" t="s">
        <v>31</v>
      </c>
      <c r="C210" s="131" t="s">
        <v>1056</v>
      </c>
      <c r="D210" s="129" t="s">
        <v>1057</v>
      </c>
      <c r="E210" s="129" t="s">
        <v>2552</v>
      </c>
      <c r="F210" s="129" t="s">
        <v>4347</v>
      </c>
      <c r="G210" s="133" t="s">
        <v>1060</v>
      </c>
      <c r="H210" s="129" t="s">
        <v>3495</v>
      </c>
      <c r="I210" s="129" t="s">
        <v>2553</v>
      </c>
      <c r="J210" s="129" t="s">
        <v>4268</v>
      </c>
      <c r="K210" s="129" t="s">
        <v>4493</v>
      </c>
      <c r="L210" s="129" t="s">
        <v>692</v>
      </c>
    </row>
    <row r="211" spans="1:12" hidden="1" x14ac:dyDescent="0.25">
      <c r="A211" s="129" t="str">
        <f t="shared" si="3"/>
        <v>CGT02</v>
      </c>
      <c r="B211" s="129" t="s">
        <v>31</v>
      </c>
      <c r="C211" s="131" t="s">
        <v>1065</v>
      </c>
      <c r="D211" s="129" t="s">
        <v>1066</v>
      </c>
      <c r="E211" s="129" t="s">
        <v>2554</v>
      </c>
      <c r="F211" s="129" t="s">
        <v>4351</v>
      </c>
      <c r="G211" s="133" t="s">
        <v>1069</v>
      </c>
      <c r="H211" s="129" t="s">
        <v>2555</v>
      </c>
      <c r="I211" s="129" t="s">
        <v>2556</v>
      </c>
      <c r="J211" s="129" t="s">
        <v>692</v>
      </c>
      <c r="K211" s="129" t="s">
        <v>4494</v>
      </c>
      <c r="L211" s="129" t="s">
        <v>692</v>
      </c>
    </row>
    <row r="212" spans="1:12" hidden="1" x14ac:dyDescent="0.25">
      <c r="A212" s="129" t="str">
        <f t="shared" si="3"/>
        <v>CGT03</v>
      </c>
      <c r="B212" s="129" t="s">
        <v>31</v>
      </c>
      <c r="C212" s="139" t="s">
        <v>1073</v>
      </c>
      <c r="D212" s="129" t="s">
        <v>1074</v>
      </c>
      <c r="E212" s="129" t="s">
        <v>2557</v>
      </c>
      <c r="F212" s="129" t="s">
        <v>4353</v>
      </c>
      <c r="G212" s="133" t="s">
        <v>1077</v>
      </c>
      <c r="H212" s="129" t="s">
        <v>2558</v>
      </c>
      <c r="I212" s="129" t="s">
        <v>2559</v>
      </c>
      <c r="J212" s="129" t="s">
        <v>4269</v>
      </c>
      <c r="K212" s="129" t="s">
        <v>4495</v>
      </c>
      <c r="L212" s="129" t="s">
        <v>692</v>
      </c>
    </row>
    <row r="213" spans="1:12" hidden="1" x14ac:dyDescent="0.25">
      <c r="A213" s="129" t="str">
        <f t="shared" si="3"/>
        <v>CGT04</v>
      </c>
      <c r="B213" s="129" t="s">
        <v>31</v>
      </c>
      <c r="C213" s="139" t="s">
        <v>1082</v>
      </c>
      <c r="D213" s="129" t="s">
        <v>1083</v>
      </c>
      <c r="E213" s="129" t="s">
        <v>2560</v>
      </c>
      <c r="F213" s="129" t="s">
        <v>1085</v>
      </c>
      <c r="G213" s="133" t="s">
        <v>1086</v>
      </c>
      <c r="H213" s="129" t="s">
        <v>3460</v>
      </c>
      <c r="I213" s="129" t="s">
        <v>2561</v>
      </c>
      <c r="J213" s="129" t="s">
        <v>4270</v>
      </c>
      <c r="K213" s="129" t="s">
        <v>4496</v>
      </c>
      <c r="L213" s="129" t="s">
        <v>692</v>
      </c>
    </row>
    <row r="214" spans="1:12" hidden="1" x14ac:dyDescent="0.25">
      <c r="A214" s="129" t="str">
        <f t="shared" si="3"/>
        <v>CGT05</v>
      </c>
      <c r="B214" s="129" t="s">
        <v>31</v>
      </c>
      <c r="C214" s="139" t="s">
        <v>1091</v>
      </c>
      <c r="D214" s="129" t="s">
        <v>1092</v>
      </c>
      <c r="E214" s="129" t="s">
        <v>2562</v>
      </c>
      <c r="F214" s="129" t="s">
        <v>3299</v>
      </c>
      <c r="G214" s="133" t="s">
        <v>1095</v>
      </c>
      <c r="H214" s="129" t="s">
        <v>1848</v>
      </c>
      <c r="I214" s="129" t="s">
        <v>2563</v>
      </c>
      <c r="J214" s="146" t="s">
        <v>4271</v>
      </c>
      <c r="K214" s="129" t="s">
        <v>4531</v>
      </c>
      <c r="L214" s="129" t="s">
        <v>692</v>
      </c>
    </row>
    <row r="215" spans="1:12" hidden="1" x14ac:dyDescent="0.25">
      <c r="A215" s="129" t="str">
        <f t="shared" si="3"/>
        <v>CGT06</v>
      </c>
      <c r="B215" s="129" t="s">
        <v>31</v>
      </c>
      <c r="C215" s="139" t="s">
        <v>1100</v>
      </c>
      <c r="D215" s="129" t="s">
        <v>1101</v>
      </c>
      <c r="E215" s="129" t="s">
        <v>2564</v>
      </c>
      <c r="F215" s="129" t="s">
        <v>4355</v>
      </c>
      <c r="G215" s="133" t="s">
        <v>2565</v>
      </c>
      <c r="H215" s="129" t="s">
        <v>1852</v>
      </c>
      <c r="I215" s="129" t="s">
        <v>2566</v>
      </c>
      <c r="J215" s="129" t="s">
        <v>4272</v>
      </c>
      <c r="K215" s="129" t="s">
        <v>4497</v>
      </c>
      <c r="L215" s="129" t="s">
        <v>692</v>
      </c>
    </row>
    <row r="216" spans="1:12" hidden="1" x14ac:dyDescent="0.25">
      <c r="A216" s="129" t="str">
        <f t="shared" si="3"/>
        <v>CGT07</v>
      </c>
      <c r="B216" s="129" t="s">
        <v>31</v>
      </c>
      <c r="C216" s="139" t="s">
        <v>1107</v>
      </c>
      <c r="D216" s="129" t="s">
        <v>1108</v>
      </c>
      <c r="E216" s="129" t="s">
        <v>2567</v>
      </c>
      <c r="F216" s="129" t="s">
        <v>4357</v>
      </c>
      <c r="G216" s="133" t="s">
        <v>2568</v>
      </c>
      <c r="H216" s="129" t="s">
        <v>4217</v>
      </c>
      <c r="I216" s="129" t="s">
        <v>2569</v>
      </c>
      <c r="J216" s="129" t="s">
        <v>692</v>
      </c>
      <c r="K216" s="129" t="s">
        <v>4498</v>
      </c>
      <c r="L216" s="129" t="s">
        <v>692</v>
      </c>
    </row>
    <row r="217" spans="1:12" hidden="1" x14ac:dyDescent="0.25">
      <c r="A217" s="129" t="str">
        <f t="shared" si="3"/>
        <v>CGT08</v>
      </c>
      <c r="B217" s="129" t="s">
        <v>31</v>
      </c>
      <c r="C217" s="139" t="s">
        <v>1116</v>
      </c>
      <c r="D217" s="129" t="s">
        <v>1117</v>
      </c>
      <c r="E217" s="129" t="s">
        <v>2570</v>
      </c>
      <c r="F217" s="129" t="s">
        <v>2849</v>
      </c>
      <c r="G217" s="133" t="s">
        <v>1119</v>
      </c>
      <c r="H217" s="129" t="s">
        <v>1859</v>
      </c>
      <c r="I217" s="129" t="s">
        <v>2571</v>
      </c>
      <c r="J217" s="146" t="s">
        <v>692</v>
      </c>
      <c r="K217" s="129" t="s">
        <v>4499</v>
      </c>
      <c r="L217" s="129" t="s">
        <v>692</v>
      </c>
    </row>
    <row r="218" spans="1:12" hidden="1" x14ac:dyDescent="0.25">
      <c r="A218" s="129" t="str">
        <f t="shared" si="3"/>
        <v>CGT09</v>
      </c>
      <c r="B218" s="129" t="s">
        <v>31</v>
      </c>
      <c r="C218" s="139" t="s">
        <v>1124</v>
      </c>
      <c r="D218" s="129" t="s">
        <v>1125</v>
      </c>
      <c r="E218" s="129" t="s">
        <v>2572</v>
      </c>
      <c r="F218" s="129" t="s">
        <v>4360</v>
      </c>
      <c r="G218" s="133" t="s">
        <v>1865</v>
      </c>
      <c r="H218" s="129" t="s">
        <v>1866</v>
      </c>
      <c r="I218" s="129" t="s">
        <v>2573</v>
      </c>
      <c r="J218" s="129" t="s">
        <v>4273</v>
      </c>
      <c r="K218" s="129" t="s">
        <v>4500</v>
      </c>
      <c r="L218" s="129" t="s">
        <v>692</v>
      </c>
    </row>
    <row r="219" spans="1:12" hidden="1" x14ac:dyDescent="0.25">
      <c r="A219" s="129" t="str">
        <f t="shared" si="3"/>
        <v>CGT10</v>
      </c>
      <c r="B219" s="129" t="s">
        <v>31</v>
      </c>
      <c r="C219" s="143">
        <v>10</v>
      </c>
      <c r="D219" s="129" t="s">
        <v>1132</v>
      </c>
      <c r="E219" s="129" t="s">
        <v>2574</v>
      </c>
      <c r="F219" s="129" t="s">
        <v>4361</v>
      </c>
      <c r="G219" s="133" t="s">
        <v>2575</v>
      </c>
      <c r="H219" s="129" t="s">
        <v>1870</v>
      </c>
      <c r="I219" s="129" t="s">
        <v>2576</v>
      </c>
      <c r="J219" s="129" t="s">
        <v>4274</v>
      </c>
      <c r="K219" s="129" t="s">
        <v>4501</v>
      </c>
      <c r="L219" s="129" t="s">
        <v>692</v>
      </c>
    </row>
    <row r="220" spans="1:12" hidden="1" x14ac:dyDescent="0.25">
      <c r="A220" s="129" t="str">
        <f t="shared" si="3"/>
        <v>CGT11</v>
      </c>
      <c r="B220" s="129" t="s">
        <v>31</v>
      </c>
      <c r="C220" s="143">
        <v>11</v>
      </c>
      <c r="D220" s="129" t="s">
        <v>1138</v>
      </c>
      <c r="E220" s="129" t="s">
        <v>2577</v>
      </c>
      <c r="F220" s="129" t="s">
        <v>4364</v>
      </c>
      <c r="G220" s="133" t="s">
        <v>2578</v>
      </c>
      <c r="H220" s="129" t="s">
        <v>1874</v>
      </c>
      <c r="I220" s="129" t="s">
        <v>2579</v>
      </c>
      <c r="J220" s="129" t="s">
        <v>692</v>
      </c>
      <c r="K220" s="129" t="s">
        <v>4502</v>
      </c>
      <c r="L220" s="129" t="s">
        <v>692</v>
      </c>
    </row>
    <row r="221" spans="1:12" hidden="1" x14ac:dyDescent="0.25">
      <c r="A221" s="129" t="str">
        <f t="shared" si="3"/>
        <v>CGT12</v>
      </c>
      <c r="B221" s="129" t="s">
        <v>31</v>
      </c>
      <c r="C221" s="143">
        <v>12</v>
      </c>
      <c r="D221" s="129" t="s">
        <v>1144</v>
      </c>
      <c r="E221" s="129" t="s">
        <v>2580</v>
      </c>
      <c r="F221" s="129" t="s">
        <v>4368</v>
      </c>
      <c r="G221" s="133" t="s">
        <v>2581</v>
      </c>
      <c r="H221" s="129" t="s">
        <v>1148</v>
      </c>
      <c r="I221" s="129" t="s">
        <v>2582</v>
      </c>
      <c r="J221" s="146" t="s">
        <v>4275</v>
      </c>
      <c r="K221" s="129" t="s">
        <v>4503</v>
      </c>
      <c r="L221" s="129" t="s">
        <v>692</v>
      </c>
    </row>
    <row r="222" spans="1:12" hidden="1" x14ac:dyDescent="0.25">
      <c r="A222" s="129" t="str">
        <f t="shared" si="3"/>
        <v>CGT13</v>
      </c>
      <c r="B222" s="129" t="s">
        <v>31</v>
      </c>
      <c r="C222" s="143">
        <v>13</v>
      </c>
      <c r="D222" s="129" t="s">
        <v>1153</v>
      </c>
      <c r="E222" s="129" t="s">
        <v>2583</v>
      </c>
      <c r="F222" s="129" t="s">
        <v>4373</v>
      </c>
      <c r="G222" s="133" t="s">
        <v>2584</v>
      </c>
      <c r="H222" s="129" t="s">
        <v>4218</v>
      </c>
      <c r="I222" s="129" t="s">
        <v>2585</v>
      </c>
      <c r="J222" s="129" t="s">
        <v>4276</v>
      </c>
      <c r="K222" s="129" t="s">
        <v>4505</v>
      </c>
      <c r="L222" s="129" t="s">
        <v>692</v>
      </c>
    </row>
    <row r="223" spans="1:12" hidden="1" x14ac:dyDescent="0.25">
      <c r="A223" s="129" t="str">
        <f t="shared" si="3"/>
        <v>CGT14</v>
      </c>
      <c r="B223" s="129" t="s">
        <v>31</v>
      </c>
      <c r="C223" s="143">
        <v>14</v>
      </c>
      <c r="D223" s="129" t="s">
        <v>1160</v>
      </c>
      <c r="E223" s="129" t="s">
        <v>2586</v>
      </c>
      <c r="F223" s="129" t="s">
        <v>2872</v>
      </c>
      <c r="G223" s="133" t="s">
        <v>2587</v>
      </c>
      <c r="H223" s="129" t="s">
        <v>1163</v>
      </c>
      <c r="I223" s="129" t="s">
        <v>2588</v>
      </c>
      <c r="J223" s="146" t="s">
        <v>692</v>
      </c>
      <c r="K223" s="129" t="s">
        <v>4506</v>
      </c>
      <c r="L223" s="129" t="s">
        <v>692</v>
      </c>
    </row>
    <row r="224" spans="1:12" hidden="1" x14ac:dyDescent="0.25">
      <c r="A224" s="129" t="str">
        <f t="shared" si="3"/>
        <v>CGT15</v>
      </c>
      <c r="B224" s="129" t="s">
        <v>31</v>
      </c>
      <c r="C224" s="144">
        <v>15</v>
      </c>
      <c r="D224" s="129" t="s">
        <v>1168</v>
      </c>
      <c r="E224" s="129" t="s">
        <v>2589</v>
      </c>
      <c r="F224" s="129" t="s">
        <v>3334</v>
      </c>
      <c r="G224" s="133" t="s">
        <v>1170</v>
      </c>
      <c r="H224" s="129" t="s">
        <v>1888</v>
      </c>
      <c r="I224" s="129" t="s">
        <v>2590</v>
      </c>
      <c r="J224" s="129" t="s">
        <v>4306</v>
      </c>
      <c r="K224" s="129" t="s">
        <v>4507</v>
      </c>
      <c r="L224" s="129" t="s">
        <v>692</v>
      </c>
    </row>
    <row r="225" spans="1:12" hidden="1" x14ac:dyDescent="0.25">
      <c r="A225" s="129" t="str">
        <f t="shared" si="3"/>
        <v>CGT16</v>
      </c>
      <c r="B225" s="129" t="s">
        <v>31</v>
      </c>
      <c r="C225" s="144">
        <v>16</v>
      </c>
      <c r="D225" s="129" t="s">
        <v>1175</v>
      </c>
      <c r="E225" s="129" t="s">
        <v>2591</v>
      </c>
      <c r="F225" s="129" t="s">
        <v>1177</v>
      </c>
      <c r="G225" s="133" t="s">
        <v>1178</v>
      </c>
      <c r="H225" s="129" t="s">
        <v>1179</v>
      </c>
      <c r="I225" s="129" t="s">
        <v>2592</v>
      </c>
      <c r="J225" s="146" t="s">
        <v>4277</v>
      </c>
      <c r="K225" s="129" t="s">
        <v>4508</v>
      </c>
      <c r="L225" s="129" t="s">
        <v>692</v>
      </c>
    </row>
    <row r="226" spans="1:12" hidden="1" x14ac:dyDescent="0.25">
      <c r="A226" s="129" t="str">
        <f t="shared" si="3"/>
        <v>CGT17</v>
      </c>
      <c r="B226" s="129" t="s">
        <v>31</v>
      </c>
      <c r="C226" s="144">
        <v>17</v>
      </c>
      <c r="D226" s="129" t="s">
        <v>1183</v>
      </c>
      <c r="E226" s="129" t="s">
        <v>2593</v>
      </c>
      <c r="F226" s="129" t="s">
        <v>1185</v>
      </c>
      <c r="G226" s="133" t="s">
        <v>2594</v>
      </c>
      <c r="H226" s="129" t="s">
        <v>1896</v>
      </c>
      <c r="I226" s="129" t="s">
        <v>2595</v>
      </c>
      <c r="J226" s="129" t="s">
        <v>4278</v>
      </c>
      <c r="K226" s="129" t="s">
        <v>4509</v>
      </c>
      <c r="L226" s="129" t="s">
        <v>692</v>
      </c>
    </row>
    <row r="227" spans="1:12" hidden="1" x14ac:dyDescent="0.25">
      <c r="A227" s="129" t="str">
        <f t="shared" si="3"/>
        <v>CGT18</v>
      </c>
      <c r="B227" s="129" t="s">
        <v>31</v>
      </c>
      <c r="C227" s="144">
        <v>18</v>
      </c>
      <c r="D227" s="129" t="s">
        <v>1191</v>
      </c>
      <c r="E227" s="129" t="s">
        <v>2596</v>
      </c>
      <c r="F227" s="129" t="s">
        <v>4376</v>
      </c>
      <c r="G227" s="133" t="s">
        <v>1194</v>
      </c>
      <c r="H227" s="129" t="s">
        <v>4201</v>
      </c>
      <c r="I227" s="129" t="s">
        <v>2597</v>
      </c>
      <c r="J227" s="129" t="s">
        <v>4307</v>
      </c>
      <c r="K227" s="129" t="s">
        <v>4510</v>
      </c>
      <c r="L227" s="129" t="s">
        <v>692</v>
      </c>
    </row>
    <row r="228" spans="1:12" hidden="1" x14ac:dyDescent="0.25">
      <c r="A228" s="129" t="str">
        <f t="shared" si="3"/>
        <v>CGT19</v>
      </c>
      <c r="B228" s="129" t="s">
        <v>31</v>
      </c>
      <c r="C228" s="143">
        <v>19</v>
      </c>
      <c r="D228" s="129" t="s">
        <v>1199</v>
      </c>
      <c r="E228" s="129" t="s">
        <v>2598</v>
      </c>
      <c r="F228" s="129" t="s">
        <v>4379</v>
      </c>
      <c r="G228" s="133" t="s">
        <v>2599</v>
      </c>
      <c r="H228" s="129" t="s">
        <v>2600</v>
      </c>
      <c r="I228" s="129" t="s">
        <v>2601</v>
      </c>
      <c r="J228" s="129" t="s">
        <v>692</v>
      </c>
      <c r="K228" s="129" t="s">
        <v>4511</v>
      </c>
      <c r="L228" s="129" t="s">
        <v>692</v>
      </c>
    </row>
    <row r="229" spans="1:12" hidden="1" x14ac:dyDescent="0.25">
      <c r="A229" s="129" t="str">
        <f t="shared" si="3"/>
        <v>CGT2A</v>
      </c>
      <c r="B229" s="129" t="s">
        <v>31</v>
      </c>
      <c r="C229" s="143" t="s">
        <v>1208</v>
      </c>
      <c r="D229" s="129" t="s">
        <v>1209</v>
      </c>
      <c r="E229" s="129" t="s">
        <v>2602</v>
      </c>
      <c r="F229" s="129" t="s">
        <v>4381</v>
      </c>
      <c r="G229" s="133" t="s">
        <v>2603</v>
      </c>
      <c r="H229" s="129" t="s">
        <v>4219</v>
      </c>
      <c r="I229" s="129" t="s">
        <v>2604</v>
      </c>
      <c r="J229" s="129" t="s">
        <v>692</v>
      </c>
      <c r="K229" s="129" t="s">
        <v>4512</v>
      </c>
      <c r="L229" s="129" t="s">
        <v>692</v>
      </c>
    </row>
    <row r="230" spans="1:12" hidden="1" x14ac:dyDescent="0.25">
      <c r="A230" s="129" t="str">
        <f t="shared" si="3"/>
        <v>CGT2B</v>
      </c>
      <c r="B230" s="129" t="s">
        <v>31</v>
      </c>
      <c r="C230" s="143" t="s">
        <v>1216</v>
      </c>
      <c r="D230" s="129" t="s">
        <v>1217</v>
      </c>
      <c r="E230" s="129" t="s">
        <v>2605</v>
      </c>
      <c r="F230" s="129" t="s">
        <v>4408</v>
      </c>
      <c r="G230" s="133" t="s">
        <v>2606</v>
      </c>
      <c r="H230" s="129" t="s">
        <v>2607</v>
      </c>
      <c r="I230" s="129" t="s">
        <v>2608</v>
      </c>
      <c r="J230" s="129" t="s">
        <v>692</v>
      </c>
      <c r="K230" s="129" t="s">
        <v>4527</v>
      </c>
      <c r="L230" s="129" t="s">
        <v>692</v>
      </c>
    </row>
    <row r="231" spans="1:12" hidden="1" x14ac:dyDescent="0.25">
      <c r="A231" s="129" t="str">
        <f t="shared" si="3"/>
        <v>CGT21</v>
      </c>
      <c r="B231" s="129" t="s">
        <v>31</v>
      </c>
      <c r="C231" s="143">
        <v>21</v>
      </c>
      <c r="D231" s="129" t="s">
        <v>1224</v>
      </c>
      <c r="E231" s="129" t="s">
        <v>2609</v>
      </c>
      <c r="F231" s="129" t="s">
        <v>4384</v>
      </c>
      <c r="G231" s="133" t="s">
        <v>1227</v>
      </c>
      <c r="H231" s="129" t="s">
        <v>1228</v>
      </c>
      <c r="I231" s="129" t="s">
        <v>2610</v>
      </c>
      <c r="J231" s="129" t="s">
        <v>4308</v>
      </c>
      <c r="K231" s="129" t="s">
        <v>4513</v>
      </c>
      <c r="L231" s="129" t="s">
        <v>692</v>
      </c>
    </row>
    <row r="232" spans="1:12" hidden="1" x14ac:dyDescent="0.25">
      <c r="A232" s="129" t="str">
        <f t="shared" si="3"/>
        <v>CGT22</v>
      </c>
      <c r="B232" s="129" t="s">
        <v>31</v>
      </c>
      <c r="C232" s="143">
        <v>22</v>
      </c>
      <c r="D232" s="129" t="s">
        <v>1232</v>
      </c>
      <c r="E232" s="129" t="s">
        <v>2611</v>
      </c>
      <c r="F232" s="129" t="s">
        <v>2612</v>
      </c>
      <c r="G232" s="133" t="s">
        <v>2613</v>
      </c>
      <c r="H232" s="129" t="s">
        <v>4220</v>
      </c>
      <c r="I232" s="129" t="s">
        <v>2614</v>
      </c>
      <c r="J232" s="129" t="s">
        <v>692</v>
      </c>
      <c r="K232" s="129" t="s">
        <v>4514</v>
      </c>
      <c r="L232" s="129" t="s">
        <v>692</v>
      </c>
    </row>
    <row r="233" spans="1:12" hidden="1" x14ac:dyDescent="0.25">
      <c r="A233" s="129" t="str">
        <f t="shared" si="3"/>
        <v>CGT23</v>
      </c>
      <c r="B233" s="129" t="s">
        <v>31</v>
      </c>
      <c r="C233" s="143">
        <v>23</v>
      </c>
      <c r="D233" s="129" t="s">
        <v>1240</v>
      </c>
      <c r="E233" s="129" t="s">
        <v>2615</v>
      </c>
      <c r="F233" s="129" t="s">
        <v>4386</v>
      </c>
      <c r="G233" s="133" t="s">
        <v>2616</v>
      </c>
      <c r="H233" s="129" t="s">
        <v>4172</v>
      </c>
      <c r="I233" s="129" t="s">
        <v>2617</v>
      </c>
      <c r="J233" s="129" t="s">
        <v>4279</v>
      </c>
      <c r="K233" s="129" t="s">
        <v>4515</v>
      </c>
      <c r="L233" s="129" t="s">
        <v>692</v>
      </c>
    </row>
    <row r="234" spans="1:12" hidden="1" x14ac:dyDescent="0.25">
      <c r="A234" s="129" t="str">
        <f t="shared" si="3"/>
        <v>CGT24</v>
      </c>
      <c r="B234" s="129" t="s">
        <v>31</v>
      </c>
      <c r="C234" s="143">
        <v>24</v>
      </c>
      <c r="D234" s="129" t="s">
        <v>1247</v>
      </c>
      <c r="E234" s="129" t="s">
        <v>2618</v>
      </c>
      <c r="F234" s="129" t="s">
        <v>1249</v>
      </c>
      <c r="G234" s="133" t="s">
        <v>1250</v>
      </c>
      <c r="H234" s="129" t="s">
        <v>1251</v>
      </c>
      <c r="I234" s="129" t="s">
        <v>2619</v>
      </c>
      <c r="J234" s="129" t="s">
        <v>692</v>
      </c>
      <c r="K234" s="129" t="s">
        <v>4517</v>
      </c>
      <c r="L234" s="129" t="s">
        <v>692</v>
      </c>
    </row>
    <row r="235" spans="1:12" hidden="1" x14ac:dyDescent="0.25">
      <c r="A235" s="129" t="str">
        <f t="shared" si="3"/>
        <v>CGT25</v>
      </c>
      <c r="B235" s="129" t="s">
        <v>31</v>
      </c>
      <c r="C235" s="143">
        <v>25</v>
      </c>
      <c r="D235" s="129" t="s">
        <v>1255</v>
      </c>
      <c r="E235" s="129" t="s">
        <v>2620</v>
      </c>
      <c r="F235" s="129" t="s">
        <v>4389</v>
      </c>
      <c r="G235" s="133" t="s">
        <v>1258</v>
      </c>
      <c r="H235" s="129" t="s">
        <v>1259</v>
      </c>
      <c r="I235" s="129" t="s">
        <v>2621</v>
      </c>
      <c r="J235" s="129" t="s">
        <v>4309</v>
      </c>
      <c r="K235" s="129" t="s">
        <v>4518</v>
      </c>
      <c r="L235" s="129" t="s">
        <v>692</v>
      </c>
    </row>
    <row r="236" spans="1:12" hidden="1" x14ac:dyDescent="0.25">
      <c r="A236" s="129" t="str">
        <f t="shared" si="3"/>
        <v>CGT26</v>
      </c>
      <c r="B236" s="129" t="s">
        <v>31</v>
      </c>
      <c r="C236" s="143">
        <v>26</v>
      </c>
      <c r="D236" s="129" t="s">
        <v>1263</v>
      </c>
      <c r="E236" s="129" t="s">
        <v>2622</v>
      </c>
      <c r="F236" s="129" t="s">
        <v>1110</v>
      </c>
      <c r="G236" s="133" t="s">
        <v>1111</v>
      </c>
      <c r="H236" s="129" t="s">
        <v>1112</v>
      </c>
      <c r="I236" s="129" t="s">
        <v>2623</v>
      </c>
      <c r="J236" s="129" t="s">
        <v>4310</v>
      </c>
      <c r="K236" s="129" t="s">
        <v>4519</v>
      </c>
      <c r="L236" s="129" t="s">
        <v>692</v>
      </c>
    </row>
    <row r="237" spans="1:12" hidden="1" x14ac:dyDescent="0.25">
      <c r="A237" s="129" t="str">
        <f t="shared" si="3"/>
        <v>CGT27</v>
      </c>
      <c r="B237" s="129" t="s">
        <v>31</v>
      </c>
      <c r="C237" s="143">
        <v>27</v>
      </c>
      <c r="D237" s="129" t="s">
        <v>1265</v>
      </c>
      <c r="E237" s="129" t="s">
        <v>2624</v>
      </c>
      <c r="F237" s="129" t="s">
        <v>2625</v>
      </c>
      <c r="G237" s="133" t="s">
        <v>1268</v>
      </c>
      <c r="H237" s="129" t="s">
        <v>1269</v>
      </c>
      <c r="I237" s="129" t="s">
        <v>2626</v>
      </c>
      <c r="J237" s="129" t="s">
        <v>4311</v>
      </c>
      <c r="K237" s="129" t="s">
        <v>4521</v>
      </c>
      <c r="L237" s="129" t="s">
        <v>692</v>
      </c>
    </row>
    <row r="238" spans="1:12" hidden="1" x14ac:dyDescent="0.25">
      <c r="A238" s="129" t="str">
        <f t="shared" si="3"/>
        <v>CGT28</v>
      </c>
      <c r="B238" s="129" t="s">
        <v>31</v>
      </c>
      <c r="C238" s="143">
        <v>28</v>
      </c>
      <c r="D238" s="129" t="s">
        <v>1273</v>
      </c>
      <c r="E238" s="129" t="s">
        <v>2627</v>
      </c>
      <c r="F238" s="129" t="s">
        <v>4394</v>
      </c>
      <c r="G238" s="133" t="s">
        <v>1276</v>
      </c>
      <c r="H238" s="129" t="s">
        <v>1277</v>
      </c>
      <c r="I238" s="129" t="s">
        <v>2628</v>
      </c>
      <c r="J238" s="129" t="s">
        <v>4312</v>
      </c>
      <c r="K238" s="129" t="s">
        <v>4522</v>
      </c>
      <c r="L238" s="129" t="s">
        <v>692</v>
      </c>
    </row>
    <row r="239" spans="1:12" hidden="1" x14ac:dyDescent="0.25">
      <c r="A239" s="129" t="str">
        <f t="shared" si="3"/>
        <v>CGT29</v>
      </c>
      <c r="B239" s="129" t="s">
        <v>31</v>
      </c>
      <c r="C239" s="143">
        <v>29</v>
      </c>
      <c r="D239" s="129" t="s">
        <v>1281</v>
      </c>
      <c r="E239" s="129" t="s">
        <v>2629</v>
      </c>
      <c r="F239" s="129" t="s">
        <v>4397</v>
      </c>
      <c r="G239" s="133" t="s">
        <v>2630</v>
      </c>
      <c r="H239" s="129" t="s">
        <v>4221</v>
      </c>
      <c r="I239" s="129" t="s">
        <v>2631</v>
      </c>
      <c r="J239" s="129" t="s">
        <v>692</v>
      </c>
      <c r="K239" s="129" t="s">
        <v>4523</v>
      </c>
      <c r="L239" s="129" t="s">
        <v>692</v>
      </c>
    </row>
    <row r="240" spans="1:12" hidden="1" x14ac:dyDescent="0.25">
      <c r="A240" s="129" t="str">
        <f t="shared" si="3"/>
        <v>CGT30</v>
      </c>
      <c r="B240" s="129" t="s">
        <v>31</v>
      </c>
      <c r="C240" s="143">
        <v>30</v>
      </c>
      <c r="D240" s="129" t="s">
        <v>1290</v>
      </c>
      <c r="E240" s="129" t="s">
        <v>2632</v>
      </c>
      <c r="F240" s="129" t="s">
        <v>4398</v>
      </c>
      <c r="G240" s="133" t="s">
        <v>2633</v>
      </c>
      <c r="H240" s="129" t="s">
        <v>1294</v>
      </c>
      <c r="I240" s="129" t="s">
        <v>2634</v>
      </c>
      <c r="J240" s="129" t="s">
        <v>4313</v>
      </c>
      <c r="K240" s="129" t="s">
        <v>4524</v>
      </c>
      <c r="L240" s="129" t="s">
        <v>692</v>
      </c>
    </row>
    <row r="241" spans="1:12" hidden="1" x14ac:dyDescent="0.25">
      <c r="A241" s="129" t="str">
        <f t="shared" si="3"/>
        <v>CGT31</v>
      </c>
      <c r="B241" s="129" t="s">
        <v>31</v>
      </c>
      <c r="C241" s="143">
        <v>31</v>
      </c>
      <c r="D241" s="129" t="s">
        <v>1298</v>
      </c>
      <c r="E241" s="129" t="s">
        <v>2635</v>
      </c>
      <c r="F241" s="129" t="s">
        <v>4401</v>
      </c>
      <c r="G241" s="133" t="s">
        <v>2636</v>
      </c>
      <c r="H241" s="129" t="s">
        <v>4222</v>
      </c>
      <c r="I241" s="129" t="s">
        <v>2637</v>
      </c>
      <c r="J241" s="129" t="s">
        <v>4280</v>
      </c>
      <c r="K241" s="129" t="s">
        <v>4528</v>
      </c>
      <c r="L241" s="129" t="s">
        <v>692</v>
      </c>
    </row>
    <row r="242" spans="1:12" hidden="1" x14ac:dyDescent="0.25">
      <c r="A242" s="129" t="str">
        <f t="shared" si="3"/>
        <v>CGT32</v>
      </c>
      <c r="B242" s="129" t="s">
        <v>31</v>
      </c>
      <c r="C242" s="143">
        <v>32</v>
      </c>
      <c r="D242" s="129" t="s">
        <v>1306</v>
      </c>
      <c r="E242" s="129" t="s">
        <v>2638</v>
      </c>
      <c r="F242" s="129" t="s">
        <v>4401</v>
      </c>
      <c r="G242" s="133" t="s">
        <v>2636</v>
      </c>
      <c r="H242" s="129" t="s">
        <v>4222</v>
      </c>
      <c r="I242" s="129" t="s">
        <v>2637</v>
      </c>
      <c r="J242" s="129" t="s">
        <v>4337</v>
      </c>
      <c r="K242" s="129" t="s">
        <v>4525</v>
      </c>
      <c r="L242" s="129" t="s">
        <v>692</v>
      </c>
    </row>
    <row r="243" spans="1:12" hidden="1" x14ac:dyDescent="0.25">
      <c r="A243" s="129" t="str">
        <f t="shared" si="3"/>
        <v>CGT33</v>
      </c>
      <c r="B243" s="129" t="s">
        <v>31</v>
      </c>
      <c r="C243" s="143">
        <v>33</v>
      </c>
      <c r="D243" s="129" t="s">
        <v>1315</v>
      </c>
      <c r="E243" s="129" t="s">
        <v>2639</v>
      </c>
      <c r="F243" s="129" t="s">
        <v>4403</v>
      </c>
      <c r="G243" s="133" t="s">
        <v>2640</v>
      </c>
      <c r="H243" s="129" t="s">
        <v>4173</v>
      </c>
      <c r="I243" s="129" t="s">
        <v>2641</v>
      </c>
      <c r="J243" s="129" t="s">
        <v>4281</v>
      </c>
      <c r="K243" s="129" t="s">
        <v>4526</v>
      </c>
      <c r="L243" s="129" t="s">
        <v>692</v>
      </c>
    </row>
    <row r="244" spans="1:12" hidden="1" x14ac:dyDescent="0.25">
      <c r="A244" s="129" t="str">
        <f t="shared" si="3"/>
        <v>CGT34</v>
      </c>
      <c r="B244" s="129" t="s">
        <v>31</v>
      </c>
      <c r="C244" s="143">
        <v>34</v>
      </c>
      <c r="D244" s="129" t="s">
        <v>1323</v>
      </c>
      <c r="E244" s="129" t="s">
        <v>2642</v>
      </c>
      <c r="F244" s="129" t="s">
        <v>1325</v>
      </c>
      <c r="G244" s="133" t="s">
        <v>1326</v>
      </c>
      <c r="H244" s="129" t="s">
        <v>1327</v>
      </c>
      <c r="I244" s="129" t="s">
        <v>2643</v>
      </c>
      <c r="J244" s="129" t="s">
        <v>4282</v>
      </c>
      <c r="K244" s="129" t="s">
        <v>4538</v>
      </c>
      <c r="L244" s="129" t="s">
        <v>692</v>
      </c>
    </row>
    <row r="245" spans="1:12" hidden="1" x14ac:dyDescent="0.25">
      <c r="A245" s="129" t="str">
        <f t="shared" si="3"/>
        <v>CGT35</v>
      </c>
      <c r="B245" s="129" t="s">
        <v>31</v>
      </c>
      <c r="C245" s="143">
        <v>35</v>
      </c>
      <c r="D245" s="129" t="s">
        <v>1332</v>
      </c>
      <c r="E245" s="129" t="s">
        <v>2644</v>
      </c>
      <c r="F245" s="129" t="s">
        <v>4425</v>
      </c>
      <c r="G245" s="133" t="s">
        <v>2645</v>
      </c>
      <c r="H245" s="129" t="s">
        <v>4223</v>
      </c>
      <c r="I245" s="129" t="s">
        <v>2646</v>
      </c>
      <c r="J245" s="129" t="s">
        <v>4283</v>
      </c>
      <c r="K245" s="129" t="s">
        <v>4539</v>
      </c>
      <c r="L245" s="129" t="s">
        <v>692</v>
      </c>
    </row>
    <row r="246" spans="1:12" hidden="1" x14ac:dyDescent="0.25">
      <c r="A246" s="129" t="str">
        <f t="shared" si="3"/>
        <v>CGT36</v>
      </c>
      <c r="B246" s="129" t="s">
        <v>31</v>
      </c>
      <c r="C246" s="143">
        <v>36</v>
      </c>
      <c r="D246" s="129" t="s">
        <v>1341</v>
      </c>
      <c r="E246" s="129" t="s">
        <v>2647</v>
      </c>
      <c r="F246" s="129" t="s">
        <v>1343</v>
      </c>
      <c r="G246" s="133" t="s">
        <v>1344</v>
      </c>
      <c r="H246" s="129" t="s">
        <v>3702</v>
      </c>
      <c r="I246" s="129" t="s">
        <v>2648</v>
      </c>
      <c r="J246" s="129" t="s">
        <v>692</v>
      </c>
      <c r="K246" s="129" t="s">
        <v>4540</v>
      </c>
      <c r="L246" s="129" t="s">
        <v>692</v>
      </c>
    </row>
    <row r="247" spans="1:12" hidden="1" x14ac:dyDescent="0.25">
      <c r="A247" s="129" t="str">
        <f t="shared" si="3"/>
        <v>CGT37</v>
      </c>
      <c r="B247" s="129" t="s">
        <v>31</v>
      </c>
      <c r="C247" s="143">
        <v>37</v>
      </c>
      <c r="D247" s="129" t="s">
        <v>1349</v>
      </c>
      <c r="E247" s="129" t="s">
        <v>2649</v>
      </c>
      <c r="F247" s="129" t="s">
        <v>2650</v>
      </c>
      <c r="G247" s="133" t="s">
        <v>2651</v>
      </c>
      <c r="H247" s="129" t="s">
        <v>4224</v>
      </c>
      <c r="I247" s="129" t="s">
        <v>2652</v>
      </c>
      <c r="J247" s="129" t="s">
        <v>4284</v>
      </c>
      <c r="K247" s="129" t="s">
        <v>4541</v>
      </c>
      <c r="L247" s="129" t="s">
        <v>692</v>
      </c>
    </row>
    <row r="248" spans="1:12" hidden="1" x14ac:dyDescent="0.25">
      <c r="A248" s="129" t="str">
        <f t="shared" si="3"/>
        <v>CGT38</v>
      </c>
      <c r="B248" s="129" t="s">
        <v>31</v>
      </c>
      <c r="C248" s="143">
        <v>38</v>
      </c>
      <c r="D248" s="129" t="s">
        <v>1355</v>
      </c>
      <c r="E248" s="129" t="s">
        <v>2653</v>
      </c>
      <c r="F248" s="129" t="s">
        <v>4429</v>
      </c>
      <c r="G248" s="133" t="s">
        <v>1357</v>
      </c>
      <c r="H248" s="129" t="s">
        <v>4225</v>
      </c>
      <c r="I248" s="129" t="s">
        <v>2654</v>
      </c>
      <c r="J248" s="129" t="s">
        <v>4285</v>
      </c>
      <c r="K248" s="129" t="s">
        <v>4542</v>
      </c>
      <c r="L248" s="129" t="s">
        <v>692</v>
      </c>
    </row>
    <row r="249" spans="1:12" hidden="1" x14ac:dyDescent="0.25">
      <c r="A249" s="129" t="str">
        <f t="shared" si="3"/>
        <v>CGT39</v>
      </c>
      <c r="B249" s="129" t="s">
        <v>31</v>
      </c>
      <c r="C249" s="143">
        <v>39</v>
      </c>
      <c r="D249" s="129" t="s">
        <v>1361</v>
      </c>
      <c r="E249" s="129" t="s">
        <v>2655</v>
      </c>
      <c r="F249" s="129" t="s">
        <v>2962</v>
      </c>
      <c r="G249" s="133" t="s">
        <v>2656</v>
      </c>
      <c r="H249" s="129" t="s">
        <v>4226</v>
      </c>
      <c r="I249" s="129" t="s">
        <v>2657</v>
      </c>
      <c r="J249" s="129" t="s">
        <v>4286</v>
      </c>
      <c r="K249" s="129" t="s">
        <v>4543</v>
      </c>
      <c r="L249" s="129" t="s">
        <v>692</v>
      </c>
    </row>
    <row r="250" spans="1:12" hidden="1" x14ac:dyDescent="0.25">
      <c r="A250" s="129" t="str">
        <f t="shared" si="3"/>
        <v>CGT40</v>
      </c>
      <c r="B250" s="129" t="s">
        <v>31</v>
      </c>
      <c r="C250" s="143">
        <v>40</v>
      </c>
      <c r="D250" s="129" t="s">
        <v>1368</v>
      </c>
      <c r="E250" s="129" t="s">
        <v>2658</v>
      </c>
      <c r="F250" s="129" t="s">
        <v>2659</v>
      </c>
      <c r="G250" s="133" t="s">
        <v>2660</v>
      </c>
      <c r="H250" s="129" t="s">
        <v>2661</v>
      </c>
      <c r="I250" s="129" t="s">
        <v>2662</v>
      </c>
      <c r="J250" s="129" t="s">
        <v>4314</v>
      </c>
      <c r="K250" s="129" t="s">
        <v>4544</v>
      </c>
      <c r="L250" s="129" t="s">
        <v>692</v>
      </c>
    </row>
    <row r="251" spans="1:12" hidden="1" x14ac:dyDescent="0.25">
      <c r="A251" s="129" t="str">
        <f t="shared" si="3"/>
        <v>CGT41</v>
      </c>
      <c r="B251" s="129" t="s">
        <v>31</v>
      </c>
      <c r="C251" s="143">
        <v>41</v>
      </c>
      <c r="D251" s="129" t="s">
        <v>1373</v>
      </c>
      <c r="E251" s="129" t="s">
        <v>2663</v>
      </c>
      <c r="F251" s="129" t="s">
        <v>4436</v>
      </c>
      <c r="G251" s="133" t="s">
        <v>2664</v>
      </c>
      <c r="H251" s="129" t="s">
        <v>4227</v>
      </c>
      <c r="I251" s="129" t="s">
        <v>2665</v>
      </c>
      <c r="J251" s="129" t="s">
        <v>692</v>
      </c>
      <c r="K251" s="129" t="s">
        <v>4548</v>
      </c>
      <c r="L251" s="129" t="s">
        <v>692</v>
      </c>
    </row>
    <row r="252" spans="1:12" hidden="1" x14ac:dyDescent="0.25">
      <c r="A252" s="129" t="str">
        <f t="shared" si="3"/>
        <v>CGT42</v>
      </c>
      <c r="B252" s="129" t="s">
        <v>31</v>
      </c>
      <c r="C252" s="143">
        <v>42</v>
      </c>
      <c r="D252" s="129" t="s">
        <v>1380</v>
      </c>
      <c r="E252" s="129" t="s">
        <v>2666</v>
      </c>
      <c r="F252" s="129" t="s">
        <v>4433</v>
      </c>
      <c r="G252" s="133" t="s">
        <v>1383</v>
      </c>
      <c r="H252" s="129" t="s">
        <v>4176</v>
      </c>
      <c r="I252" s="129" t="s">
        <v>2667</v>
      </c>
      <c r="J252" s="129" t="s">
        <v>692</v>
      </c>
      <c r="K252" s="129" t="s">
        <v>4545</v>
      </c>
      <c r="L252" s="129" t="s">
        <v>692</v>
      </c>
    </row>
    <row r="253" spans="1:12" hidden="1" x14ac:dyDescent="0.25">
      <c r="A253" s="129" t="str">
        <f t="shared" si="3"/>
        <v>CGT43</v>
      </c>
      <c r="B253" s="129" t="s">
        <v>31</v>
      </c>
      <c r="C253" s="143">
        <v>43</v>
      </c>
      <c r="D253" s="129" t="s">
        <v>1387</v>
      </c>
      <c r="E253" s="129" t="s">
        <v>2668</v>
      </c>
      <c r="F253" s="129" t="s">
        <v>3272</v>
      </c>
      <c r="G253" s="133" t="s">
        <v>1390</v>
      </c>
      <c r="H253" s="129" t="s">
        <v>1391</v>
      </c>
      <c r="I253" s="129" t="s">
        <v>2669</v>
      </c>
      <c r="J253" s="129" t="s">
        <v>4315</v>
      </c>
      <c r="K253" s="129" t="s">
        <v>4529</v>
      </c>
      <c r="L253" s="129" t="s">
        <v>692</v>
      </c>
    </row>
    <row r="254" spans="1:12" hidden="1" x14ac:dyDescent="0.25">
      <c r="A254" s="129" t="str">
        <f t="shared" si="3"/>
        <v>CGT44</v>
      </c>
      <c r="B254" s="129" t="s">
        <v>31</v>
      </c>
      <c r="C254" s="143">
        <v>44</v>
      </c>
      <c r="D254" s="129" t="s">
        <v>1395</v>
      </c>
      <c r="E254" s="129" t="s">
        <v>2670</v>
      </c>
      <c r="F254" s="129" t="s">
        <v>4435</v>
      </c>
      <c r="G254" s="133" t="s">
        <v>2671</v>
      </c>
      <c r="H254" s="129" t="s">
        <v>4206</v>
      </c>
      <c r="I254" s="129" t="s">
        <v>2672</v>
      </c>
      <c r="J254" s="129" t="s">
        <v>4287</v>
      </c>
      <c r="K254" s="129" t="s">
        <v>4546</v>
      </c>
      <c r="L254" s="129" t="s">
        <v>692</v>
      </c>
    </row>
    <row r="255" spans="1:12" hidden="1" x14ac:dyDescent="0.25">
      <c r="A255" s="129" t="str">
        <f t="shared" si="3"/>
        <v>CGT45</v>
      </c>
      <c r="B255" s="129" t="s">
        <v>31</v>
      </c>
      <c r="C255" s="134">
        <v>45</v>
      </c>
      <c r="D255" s="129" t="s">
        <v>1404</v>
      </c>
      <c r="E255" s="129" t="s">
        <v>2673</v>
      </c>
      <c r="F255" s="129" t="s">
        <v>1406</v>
      </c>
      <c r="G255" s="133" t="s">
        <v>1407</v>
      </c>
      <c r="H255" s="129" t="s">
        <v>1408</v>
      </c>
      <c r="I255" s="129" t="s">
        <v>2674</v>
      </c>
      <c r="J255" s="129" t="s">
        <v>4316</v>
      </c>
      <c r="K255" s="129" t="s">
        <v>4547</v>
      </c>
      <c r="L255" s="129" t="s">
        <v>692</v>
      </c>
    </row>
    <row r="256" spans="1:12" hidden="1" x14ac:dyDescent="0.25">
      <c r="A256" s="129" t="str">
        <f t="shared" si="3"/>
        <v>CGT46</v>
      </c>
      <c r="B256" s="129" t="s">
        <v>31</v>
      </c>
      <c r="C256" s="134">
        <v>46</v>
      </c>
      <c r="D256" s="129" t="s">
        <v>1412</v>
      </c>
      <c r="E256" s="129" t="s">
        <v>2675</v>
      </c>
      <c r="F256" s="129" t="s">
        <v>4438</v>
      </c>
      <c r="G256" s="133" t="s">
        <v>1415</v>
      </c>
      <c r="H256" s="129" t="s">
        <v>1416</v>
      </c>
      <c r="I256" s="129" t="s">
        <v>2676</v>
      </c>
      <c r="J256" s="129" t="s">
        <v>4317</v>
      </c>
      <c r="K256" s="129" t="s">
        <v>4549</v>
      </c>
      <c r="L256" s="129" t="s">
        <v>692</v>
      </c>
    </row>
    <row r="257" spans="1:12" hidden="1" x14ac:dyDescent="0.25">
      <c r="A257" s="129" t="str">
        <f t="shared" si="3"/>
        <v>CGT47</v>
      </c>
      <c r="B257" s="129" t="s">
        <v>31</v>
      </c>
      <c r="C257" s="134">
        <v>47</v>
      </c>
      <c r="D257" s="129" t="s">
        <v>1420</v>
      </c>
      <c r="E257" s="129" t="s">
        <v>2677</v>
      </c>
      <c r="F257" s="129" t="s">
        <v>3335</v>
      </c>
      <c r="G257" s="133" t="s">
        <v>2678</v>
      </c>
      <c r="H257" s="129" t="s">
        <v>1996</v>
      </c>
      <c r="I257" s="129" t="s">
        <v>2679</v>
      </c>
      <c r="J257" s="129" t="s">
        <v>4288</v>
      </c>
      <c r="K257" s="129" t="s">
        <v>4550</v>
      </c>
      <c r="L257" s="129" t="s">
        <v>692</v>
      </c>
    </row>
    <row r="258" spans="1:12" hidden="1" x14ac:dyDescent="0.25">
      <c r="A258" s="129" t="str">
        <f t="shared" ref="A258:A321" si="4">B258&amp;C258</f>
        <v>CGT48</v>
      </c>
      <c r="B258" s="129" t="s">
        <v>31</v>
      </c>
      <c r="C258" s="134">
        <v>48</v>
      </c>
      <c r="D258" s="129" t="s">
        <v>1426</v>
      </c>
      <c r="E258" s="129" t="s">
        <v>2680</v>
      </c>
      <c r="F258" s="129" t="s">
        <v>2996</v>
      </c>
      <c r="G258" s="133" t="s">
        <v>1428</v>
      </c>
      <c r="H258" s="129" t="s">
        <v>1429</v>
      </c>
      <c r="I258" s="129" t="s">
        <v>2681</v>
      </c>
      <c r="J258" s="129" t="s">
        <v>692</v>
      </c>
      <c r="K258" s="129" t="s">
        <v>4551</v>
      </c>
      <c r="L258" s="129" t="s">
        <v>692</v>
      </c>
    </row>
    <row r="259" spans="1:12" hidden="1" x14ac:dyDescent="0.25">
      <c r="A259" s="129" t="str">
        <f t="shared" si="4"/>
        <v>CGT49</v>
      </c>
      <c r="B259" s="129" t="s">
        <v>31</v>
      </c>
      <c r="C259" s="134">
        <v>49</v>
      </c>
      <c r="D259" s="129" t="s">
        <v>1433</v>
      </c>
      <c r="E259" s="129" t="s">
        <v>2682</v>
      </c>
      <c r="F259" s="129" t="s">
        <v>4440</v>
      </c>
      <c r="G259" s="133" t="s">
        <v>1435</v>
      </c>
      <c r="H259" s="129" t="s">
        <v>2000</v>
      </c>
      <c r="I259" s="129" t="s">
        <v>2683</v>
      </c>
      <c r="J259" s="129" t="s">
        <v>4318</v>
      </c>
      <c r="K259" s="129" t="s">
        <v>4552</v>
      </c>
      <c r="L259" s="129" t="s">
        <v>692</v>
      </c>
    </row>
    <row r="260" spans="1:12" hidden="1" x14ac:dyDescent="0.25">
      <c r="A260" s="129" t="str">
        <f t="shared" si="4"/>
        <v>CGT50</v>
      </c>
      <c r="B260" s="129" t="s">
        <v>31</v>
      </c>
      <c r="C260" s="134">
        <v>50</v>
      </c>
      <c r="D260" s="129" t="s">
        <v>1439</v>
      </c>
      <c r="E260" s="129" t="s">
        <v>2684</v>
      </c>
      <c r="F260" s="129" t="s">
        <v>4442</v>
      </c>
      <c r="G260" s="133" t="s">
        <v>2685</v>
      </c>
      <c r="H260" s="129" t="s">
        <v>4228</v>
      </c>
      <c r="I260" s="129" t="s">
        <v>2686</v>
      </c>
      <c r="J260" s="129" t="s">
        <v>4319</v>
      </c>
      <c r="K260" s="129" t="s">
        <v>4553</v>
      </c>
      <c r="L260" s="129" t="s">
        <v>692</v>
      </c>
    </row>
    <row r="261" spans="1:12" hidden="1" x14ac:dyDescent="0.25">
      <c r="A261" s="129" t="str">
        <f t="shared" si="4"/>
        <v>CGT51</v>
      </c>
      <c r="B261" s="129" t="s">
        <v>31</v>
      </c>
      <c r="C261" s="134">
        <v>51</v>
      </c>
      <c r="D261" s="129" t="s">
        <v>1447</v>
      </c>
      <c r="E261" s="129" t="s">
        <v>2687</v>
      </c>
      <c r="F261" s="129" t="s">
        <v>4444</v>
      </c>
      <c r="G261" s="133" t="s">
        <v>2688</v>
      </c>
      <c r="H261" s="129" t="s">
        <v>2009</v>
      </c>
      <c r="I261" s="129" t="s">
        <v>2689</v>
      </c>
      <c r="J261" s="129" t="s">
        <v>4289</v>
      </c>
      <c r="K261" s="129" t="s">
        <v>4554</v>
      </c>
      <c r="L261" s="129" t="s">
        <v>692</v>
      </c>
    </row>
    <row r="262" spans="1:12" hidden="1" x14ac:dyDescent="0.25">
      <c r="A262" s="129" t="str">
        <f t="shared" si="4"/>
        <v>CGT52</v>
      </c>
      <c r="B262" s="129" t="s">
        <v>31</v>
      </c>
      <c r="C262" s="134">
        <v>52</v>
      </c>
      <c r="D262" s="129" t="s">
        <v>1453</v>
      </c>
      <c r="E262" s="129" t="s">
        <v>2690</v>
      </c>
      <c r="F262" s="129" t="s">
        <v>4413</v>
      </c>
      <c r="G262" s="133" t="s">
        <v>2691</v>
      </c>
      <c r="H262" s="129" t="s">
        <v>3482</v>
      </c>
      <c r="I262" s="129" t="s">
        <v>2692</v>
      </c>
      <c r="J262" s="129" t="s">
        <v>692</v>
      </c>
      <c r="K262" s="129" t="s">
        <v>4530</v>
      </c>
      <c r="L262" s="129" t="s">
        <v>692</v>
      </c>
    </row>
    <row r="263" spans="1:12" hidden="1" x14ac:dyDescent="0.25">
      <c r="A263" s="129" t="str">
        <f t="shared" si="4"/>
        <v>CGT53</v>
      </c>
      <c r="B263" s="129" t="s">
        <v>31</v>
      </c>
      <c r="C263" s="134">
        <v>53</v>
      </c>
      <c r="D263" s="129" t="s">
        <v>1460</v>
      </c>
      <c r="E263" s="129" t="s">
        <v>2693</v>
      </c>
      <c r="F263" s="129" t="s">
        <v>4450</v>
      </c>
      <c r="G263" s="133" t="s">
        <v>1463</v>
      </c>
      <c r="H263" s="129" t="s">
        <v>4181</v>
      </c>
      <c r="I263" s="129" t="s">
        <v>2694</v>
      </c>
      <c r="J263" s="129" t="s">
        <v>4290</v>
      </c>
      <c r="K263" s="129" t="s">
        <v>4555</v>
      </c>
      <c r="L263" s="129" t="s">
        <v>692</v>
      </c>
    </row>
    <row r="264" spans="1:12" hidden="1" x14ac:dyDescent="0.25">
      <c r="A264" s="129" t="str">
        <f t="shared" si="4"/>
        <v>CGT54</v>
      </c>
      <c r="B264" s="129" t="s">
        <v>31</v>
      </c>
      <c r="C264" s="134">
        <v>54</v>
      </c>
      <c r="D264" s="129" t="s">
        <v>1468</v>
      </c>
      <c r="E264" s="129" t="s">
        <v>2695</v>
      </c>
      <c r="F264" s="129" t="s">
        <v>4452</v>
      </c>
      <c r="G264" s="133" t="s">
        <v>1471</v>
      </c>
      <c r="H264" s="129" t="s">
        <v>1472</v>
      </c>
      <c r="I264" s="129" t="s">
        <v>2696</v>
      </c>
      <c r="J264" s="129" t="s">
        <v>4320</v>
      </c>
      <c r="K264" s="129" t="s">
        <v>4556</v>
      </c>
      <c r="L264" s="129" t="s">
        <v>692</v>
      </c>
    </row>
    <row r="265" spans="1:12" hidden="1" x14ac:dyDescent="0.25">
      <c r="A265" s="129" t="str">
        <f t="shared" si="4"/>
        <v>CGT55</v>
      </c>
      <c r="B265" s="129" t="s">
        <v>31</v>
      </c>
      <c r="C265" s="134">
        <v>55</v>
      </c>
      <c r="D265" s="129" t="s">
        <v>1476</v>
      </c>
      <c r="E265" s="129" t="s">
        <v>2697</v>
      </c>
      <c r="F265" s="129" t="s">
        <v>4454</v>
      </c>
      <c r="G265" s="133" t="s">
        <v>2698</v>
      </c>
      <c r="H265" s="129" t="s">
        <v>4207</v>
      </c>
      <c r="I265" s="129" t="s">
        <v>2699</v>
      </c>
      <c r="J265" s="129" t="s">
        <v>692</v>
      </c>
      <c r="K265" s="129" t="s">
        <v>4557</v>
      </c>
      <c r="L265" s="129" t="s">
        <v>692</v>
      </c>
    </row>
    <row r="266" spans="1:12" hidden="1" x14ac:dyDescent="0.25">
      <c r="A266" s="129" t="str">
        <f t="shared" si="4"/>
        <v>CGT56</v>
      </c>
      <c r="B266" s="129" t="s">
        <v>31</v>
      </c>
      <c r="C266" s="134">
        <v>56</v>
      </c>
      <c r="D266" s="129" t="s">
        <v>1482</v>
      </c>
      <c r="E266" s="129" t="s">
        <v>2700</v>
      </c>
      <c r="F266" s="129" t="s">
        <v>4457</v>
      </c>
      <c r="G266" s="133" t="s">
        <v>2701</v>
      </c>
      <c r="H266" s="129" t="s">
        <v>2702</v>
      </c>
      <c r="I266" s="129" t="s">
        <v>2703</v>
      </c>
      <c r="J266" s="129" t="s">
        <v>4321</v>
      </c>
      <c r="K266" s="129" t="s">
        <v>4558</v>
      </c>
      <c r="L266" s="129" t="s">
        <v>692</v>
      </c>
    </row>
    <row r="267" spans="1:12" hidden="1" x14ac:dyDescent="0.25">
      <c r="A267" s="129" t="str">
        <f t="shared" si="4"/>
        <v>CGT57</v>
      </c>
      <c r="B267" s="129" t="s">
        <v>31</v>
      </c>
      <c r="C267" s="134">
        <v>57</v>
      </c>
      <c r="D267" s="129" t="s">
        <v>1489</v>
      </c>
      <c r="E267" s="129" t="s">
        <v>2704</v>
      </c>
      <c r="F267" s="129" t="s">
        <v>4459</v>
      </c>
      <c r="G267" s="133" t="s">
        <v>2705</v>
      </c>
      <c r="H267" s="129" t="s">
        <v>4229</v>
      </c>
      <c r="I267" s="129" t="s">
        <v>2706</v>
      </c>
      <c r="J267" s="129" t="s">
        <v>4291</v>
      </c>
      <c r="K267" s="129" t="s">
        <v>4559</v>
      </c>
      <c r="L267" s="129" t="s">
        <v>692</v>
      </c>
    </row>
    <row r="268" spans="1:12" hidden="1" x14ac:dyDescent="0.25">
      <c r="A268" s="129" t="str">
        <f t="shared" si="4"/>
        <v>CGT58</v>
      </c>
      <c r="B268" s="129" t="s">
        <v>31</v>
      </c>
      <c r="C268" s="134">
        <v>58</v>
      </c>
      <c r="D268" s="129" t="s">
        <v>1497</v>
      </c>
      <c r="E268" s="129" t="s">
        <v>2707</v>
      </c>
      <c r="F268" s="129" t="s">
        <v>2708</v>
      </c>
      <c r="G268" s="133" t="s">
        <v>2709</v>
      </c>
      <c r="H268" s="129" t="s">
        <v>4185</v>
      </c>
      <c r="I268" s="129" t="s">
        <v>2710</v>
      </c>
      <c r="J268" s="129" t="s">
        <v>4322</v>
      </c>
      <c r="K268" s="129" t="s">
        <v>4560</v>
      </c>
      <c r="L268" s="129" t="s">
        <v>692</v>
      </c>
    </row>
    <row r="269" spans="1:12" hidden="1" x14ac:dyDescent="0.25">
      <c r="A269" s="129" t="str">
        <f t="shared" si="4"/>
        <v>CGT59</v>
      </c>
      <c r="B269" s="129" t="s">
        <v>31</v>
      </c>
      <c r="C269" s="134">
        <v>59</v>
      </c>
      <c r="D269" s="129" t="s">
        <v>1505</v>
      </c>
      <c r="E269" s="129" t="s">
        <v>2711</v>
      </c>
      <c r="F269" s="129" t="s">
        <v>4461</v>
      </c>
      <c r="G269" s="133" t="s">
        <v>2712</v>
      </c>
      <c r="H269" s="129" t="s">
        <v>4230</v>
      </c>
      <c r="I269" s="129" t="s">
        <v>2713</v>
      </c>
      <c r="J269" s="129" t="s">
        <v>4340</v>
      </c>
      <c r="K269" s="129" t="s">
        <v>4561</v>
      </c>
      <c r="L269" s="129" t="s">
        <v>692</v>
      </c>
    </row>
    <row r="270" spans="1:12" hidden="1" x14ac:dyDescent="0.25">
      <c r="A270" s="129" t="str">
        <f t="shared" si="4"/>
        <v>CGT60</v>
      </c>
      <c r="B270" s="129" t="s">
        <v>31</v>
      </c>
      <c r="C270" s="134">
        <v>60</v>
      </c>
      <c r="D270" s="129" t="s">
        <v>1514</v>
      </c>
      <c r="E270" s="129" t="s">
        <v>2714</v>
      </c>
      <c r="F270" s="129" t="s">
        <v>1516</v>
      </c>
      <c r="G270" s="133" t="s">
        <v>1517</v>
      </c>
      <c r="H270" s="129" t="s">
        <v>1518</v>
      </c>
      <c r="I270" s="129" t="s">
        <v>2715</v>
      </c>
      <c r="J270" s="129" t="s">
        <v>4292</v>
      </c>
      <c r="K270" s="129" t="s">
        <v>4563</v>
      </c>
      <c r="L270" s="129" t="s">
        <v>692</v>
      </c>
    </row>
    <row r="271" spans="1:12" hidden="1" x14ac:dyDescent="0.25">
      <c r="A271" s="129" t="str">
        <f t="shared" si="4"/>
        <v>CGT61</v>
      </c>
      <c r="B271" s="129" t="s">
        <v>31</v>
      </c>
      <c r="C271" s="134">
        <v>61</v>
      </c>
      <c r="D271" s="129" t="s">
        <v>1522</v>
      </c>
      <c r="E271" s="129" t="s">
        <v>2716</v>
      </c>
      <c r="F271" s="129" t="s">
        <v>4464</v>
      </c>
      <c r="G271" s="133" t="s">
        <v>2717</v>
      </c>
      <c r="H271" s="129" t="s">
        <v>2718</v>
      </c>
      <c r="I271" s="129" t="s">
        <v>2719</v>
      </c>
      <c r="J271" s="129" t="s">
        <v>692</v>
      </c>
      <c r="K271" s="129" t="s">
        <v>4564</v>
      </c>
      <c r="L271" s="129" t="s">
        <v>692</v>
      </c>
    </row>
    <row r="272" spans="1:12" hidden="1" x14ac:dyDescent="0.25">
      <c r="A272" s="129" t="str">
        <f t="shared" si="4"/>
        <v>CGT62</v>
      </c>
      <c r="B272" s="129" t="s">
        <v>31</v>
      </c>
      <c r="C272" s="134">
        <v>62</v>
      </c>
      <c r="D272" s="129" t="s">
        <v>1529</v>
      </c>
      <c r="E272" s="129" t="s">
        <v>2720</v>
      </c>
      <c r="F272" s="129" t="s">
        <v>4466</v>
      </c>
      <c r="G272" s="133" t="s">
        <v>2721</v>
      </c>
      <c r="H272" s="129" t="s">
        <v>4231</v>
      </c>
      <c r="I272" s="129" t="s">
        <v>2722</v>
      </c>
      <c r="J272" s="129" t="s">
        <v>4323</v>
      </c>
      <c r="K272" s="129" t="s">
        <v>4565</v>
      </c>
      <c r="L272" s="129" t="s">
        <v>692</v>
      </c>
    </row>
    <row r="273" spans="1:12" hidden="1" x14ac:dyDescent="0.25">
      <c r="A273" s="129" t="str">
        <f t="shared" si="4"/>
        <v>CGT63</v>
      </c>
      <c r="B273" s="129" t="s">
        <v>31</v>
      </c>
      <c r="C273" s="134">
        <v>63</v>
      </c>
      <c r="D273" s="129" t="s">
        <v>1538</v>
      </c>
      <c r="E273" s="129" t="s">
        <v>2723</v>
      </c>
      <c r="F273" s="129" t="s">
        <v>3276</v>
      </c>
      <c r="G273" s="133" t="s">
        <v>1541</v>
      </c>
      <c r="H273" s="129" t="s">
        <v>2055</v>
      </c>
      <c r="I273" s="129" t="s">
        <v>2724</v>
      </c>
      <c r="J273" s="129" t="s">
        <v>4293</v>
      </c>
      <c r="K273" s="129" t="s">
        <v>4566</v>
      </c>
      <c r="L273" s="129" t="s">
        <v>692</v>
      </c>
    </row>
    <row r="274" spans="1:12" hidden="1" x14ac:dyDescent="0.25">
      <c r="A274" s="129" t="str">
        <f t="shared" si="4"/>
        <v>CGT64</v>
      </c>
      <c r="B274" s="129" t="s">
        <v>31</v>
      </c>
      <c r="C274" s="134">
        <v>64</v>
      </c>
      <c r="D274" s="129" t="s">
        <v>1547</v>
      </c>
      <c r="E274" s="129" t="s">
        <v>2725</v>
      </c>
      <c r="F274" s="129" t="s">
        <v>2726</v>
      </c>
      <c r="G274" s="133" t="s">
        <v>2727</v>
      </c>
      <c r="H274" s="129" t="s">
        <v>2058</v>
      </c>
      <c r="I274" s="129" t="s">
        <v>2728</v>
      </c>
      <c r="J274" s="129" t="s">
        <v>4294</v>
      </c>
      <c r="K274" s="129" t="s">
        <v>4568</v>
      </c>
      <c r="L274" s="129" t="s">
        <v>692</v>
      </c>
    </row>
    <row r="275" spans="1:12" hidden="1" x14ac:dyDescent="0.25">
      <c r="A275" s="129" t="str">
        <f t="shared" si="4"/>
        <v>CGT65</v>
      </c>
      <c r="B275" s="129" t="s">
        <v>31</v>
      </c>
      <c r="C275" s="134">
        <v>65</v>
      </c>
      <c r="D275" s="129" t="s">
        <v>1555</v>
      </c>
      <c r="E275" s="129" t="s">
        <v>2729</v>
      </c>
      <c r="F275" s="129" t="s">
        <v>3846</v>
      </c>
      <c r="G275" s="133" t="s">
        <v>2730</v>
      </c>
      <c r="H275" s="129" t="s">
        <v>2061</v>
      </c>
      <c r="I275" s="129" t="s">
        <v>2731</v>
      </c>
      <c r="J275" s="129" t="s">
        <v>4295</v>
      </c>
      <c r="K275" s="129" t="s">
        <v>4534</v>
      </c>
      <c r="L275" s="129" t="s">
        <v>692</v>
      </c>
    </row>
    <row r="276" spans="1:12" hidden="1" x14ac:dyDescent="0.25">
      <c r="A276" s="129" t="str">
        <f t="shared" si="4"/>
        <v>CGT66</v>
      </c>
      <c r="B276" s="129" t="s">
        <v>31</v>
      </c>
      <c r="C276" s="134">
        <v>66</v>
      </c>
      <c r="D276" s="129" t="s">
        <v>1562</v>
      </c>
      <c r="E276" s="129" t="s">
        <v>2732</v>
      </c>
      <c r="F276" s="129" t="s">
        <v>4467</v>
      </c>
      <c r="G276" s="133" t="s">
        <v>2733</v>
      </c>
      <c r="H276" s="129" t="s">
        <v>4232</v>
      </c>
      <c r="I276" s="129" t="s">
        <v>2734</v>
      </c>
      <c r="J276" s="129" t="s">
        <v>4296</v>
      </c>
      <c r="K276" s="129" t="s">
        <v>4569</v>
      </c>
      <c r="L276" s="129" t="s">
        <v>692</v>
      </c>
    </row>
    <row r="277" spans="1:12" hidden="1" x14ac:dyDescent="0.25">
      <c r="A277" s="129" t="str">
        <f t="shared" si="4"/>
        <v>CGT67</v>
      </c>
      <c r="B277" s="129" t="s">
        <v>31</v>
      </c>
      <c r="C277" s="134">
        <v>67</v>
      </c>
      <c r="D277" s="129" t="s">
        <v>1570</v>
      </c>
      <c r="E277" s="129" t="s">
        <v>2735</v>
      </c>
      <c r="F277" s="129" t="s">
        <v>4370</v>
      </c>
      <c r="G277" s="133" t="s">
        <v>1573</v>
      </c>
      <c r="H277" s="129" t="s">
        <v>1574</v>
      </c>
      <c r="I277" s="129" t="s">
        <v>2706</v>
      </c>
      <c r="J277" s="129" t="s">
        <v>4297</v>
      </c>
      <c r="K277" s="129" t="s">
        <v>4504</v>
      </c>
      <c r="L277" s="129" t="s">
        <v>692</v>
      </c>
    </row>
    <row r="278" spans="1:12" hidden="1" x14ac:dyDescent="0.25">
      <c r="A278" s="129" t="str">
        <f t="shared" si="4"/>
        <v>CGT68</v>
      </c>
      <c r="B278" s="129" t="s">
        <v>31</v>
      </c>
      <c r="C278" s="134">
        <v>68</v>
      </c>
      <c r="D278" s="129" t="s">
        <v>1578</v>
      </c>
      <c r="E278" s="129" t="s">
        <v>2736</v>
      </c>
      <c r="F278" s="129" t="s">
        <v>4421</v>
      </c>
      <c r="G278" s="133" t="s">
        <v>1581</v>
      </c>
      <c r="H278" s="129" t="s">
        <v>1582</v>
      </c>
      <c r="I278" s="129" t="s">
        <v>2737</v>
      </c>
      <c r="J278" s="129" t="s">
        <v>4324</v>
      </c>
      <c r="K278" s="129" t="s">
        <v>4536</v>
      </c>
      <c r="L278" s="129" t="s">
        <v>692</v>
      </c>
    </row>
    <row r="279" spans="1:12" hidden="1" x14ac:dyDescent="0.25">
      <c r="A279" s="129" t="str">
        <f t="shared" si="4"/>
        <v>CGT69</v>
      </c>
      <c r="B279" s="129" t="s">
        <v>31</v>
      </c>
      <c r="C279" s="134">
        <v>69</v>
      </c>
      <c r="D279" s="129" t="s">
        <v>1586</v>
      </c>
      <c r="E279" s="129" t="s">
        <v>2738</v>
      </c>
      <c r="F279" s="129" t="s">
        <v>2739</v>
      </c>
      <c r="G279" s="133" t="s">
        <v>2740</v>
      </c>
      <c r="H279" s="129" t="s">
        <v>2741</v>
      </c>
      <c r="I279" s="129" t="s">
        <v>2742</v>
      </c>
      <c r="J279" s="129" t="s">
        <v>4298</v>
      </c>
      <c r="K279" s="129" t="s">
        <v>4570</v>
      </c>
      <c r="L279" s="129" t="s">
        <v>692</v>
      </c>
    </row>
    <row r="280" spans="1:12" hidden="1" x14ac:dyDescent="0.25">
      <c r="A280" s="129" t="str">
        <f t="shared" si="4"/>
        <v>CGT70</v>
      </c>
      <c r="B280" s="129" t="s">
        <v>31</v>
      </c>
      <c r="C280" s="134">
        <v>70</v>
      </c>
      <c r="D280" s="129" t="s">
        <v>1593</v>
      </c>
      <c r="E280" s="129" t="s">
        <v>2743</v>
      </c>
      <c r="F280" s="129" t="s">
        <v>3277</v>
      </c>
      <c r="G280" s="133" t="s">
        <v>2744</v>
      </c>
      <c r="H280" s="129" t="s">
        <v>2745</v>
      </c>
      <c r="I280" s="129" t="s">
        <v>2746</v>
      </c>
      <c r="J280" s="129" t="s">
        <v>4325</v>
      </c>
      <c r="K280" s="129" t="s">
        <v>4532</v>
      </c>
      <c r="L280" s="129" t="s">
        <v>692</v>
      </c>
    </row>
    <row r="281" spans="1:12" hidden="1" x14ac:dyDescent="0.25">
      <c r="A281" s="129" t="str">
        <f t="shared" si="4"/>
        <v>CGT71</v>
      </c>
      <c r="B281" s="129" t="s">
        <v>31</v>
      </c>
      <c r="C281" s="134">
        <v>71</v>
      </c>
      <c r="D281" s="129" t="s">
        <v>1599</v>
      </c>
      <c r="E281" s="129" t="s">
        <v>2747</v>
      </c>
      <c r="F281" s="129" t="s">
        <v>4469</v>
      </c>
      <c r="G281" s="133" t="s">
        <v>2748</v>
      </c>
      <c r="H281" s="129" t="s">
        <v>2749</v>
      </c>
      <c r="I281" s="129" t="s">
        <v>2750</v>
      </c>
      <c r="J281" s="129" t="s">
        <v>4342</v>
      </c>
      <c r="K281" s="129" t="s">
        <v>4571</v>
      </c>
      <c r="L281" s="129" t="s">
        <v>692</v>
      </c>
    </row>
    <row r="282" spans="1:12" hidden="1" x14ac:dyDescent="0.25">
      <c r="A282" s="129" t="str">
        <f t="shared" si="4"/>
        <v>CGT72</v>
      </c>
      <c r="B282" s="129" t="s">
        <v>31</v>
      </c>
      <c r="C282" s="134">
        <v>72</v>
      </c>
      <c r="D282" s="129" t="s">
        <v>1607</v>
      </c>
      <c r="E282" s="129" t="s">
        <v>2751</v>
      </c>
      <c r="F282" s="129" t="s">
        <v>3116</v>
      </c>
      <c r="G282" s="133" t="s">
        <v>2752</v>
      </c>
      <c r="H282" s="129" t="s">
        <v>4233</v>
      </c>
      <c r="I282" s="129" t="s">
        <v>2753</v>
      </c>
      <c r="J282" s="129" t="s">
        <v>4339</v>
      </c>
      <c r="K282" s="129" t="s">
        <v>4572</v>
      </c>
      <c r="L282" s="129" t="s">
        <v>692</v>
      </c>
    </row>
    <row r="283" spans="1:12" hidden="1" x14ac:dyDescent="0.25">
      <c r="A283" s="129" t="str">
        <f t="shared" si="4"/>
        <v>CGT73</v>
      </c>
      <c r="B283" s="129" t="s">
        <v>31</v>
      </c>
      <c r="C283" s="134">
        <v>73</v>
      </c>
      <c r="D283" s="129" t="s">
        <v>1616</v>
      </c>
      <c r="E283" s="129" t="s">
        <v>2754</v>
      </c>
      <c r="F283" s="129" t="s">
        <v>4470</v>
      </c>
      <c r="G283" s="133" t="s">
        <v>2755</v>
      </c>
      <c r="H283" s="129" t="s">
        <v>4190</v>
      </c>
      <c r="I283" s="129" t="s">
        <v>2756</v>
      </c>
      <c r="J283" s="129" t="s">
        <v>4338</v>
      </c>
      <c r="K283" s="129" t="s">
        <v>4573</v>
      </c>
      <c r="L283" s="129" t="s">
        <v>692</v>
      </c>
    </row>
    <row r="284" spans="1:12" hidden="1" x14ac:dyDescent="0.25">
      <c r="A284" s="129" t="str">
        <f t="shared" si="4"/>
        <v>CGT74</v>
      </c>
      <c r="B284" s="129" t="s">
        <v>31</v>
      </c>
      <c r="C284" s="134">
        <v>74</v>
      </c>
      <c r="D284" s="129" t="s">
        <v>1624</v>
      </c>
      <c r="E284" s="129" t="s">
        <v>2757</v>
      </c>
      <c r="F284" s="129" t="s">
        <v>4418</v>
      </c>
      <c r="G284" s="133" t="s">
        <v>2758</v>
      </c>
      <c r="H284" s="129" t="s">
        <v>2759</v>
      </c>
      <c r="I284" s="129" t="s">
        <v>2760</v>
      </c>
      <c r="J284" s="129" t="s">
        <v>4299</v>
      </c>
      <c r="K284" s="129" t="s">
        <v>4533</v>
      </c>
      <c r="L284" s="129" t="s">
        <v>692</v>
      </c>
    </row>
    <row r="285" spans="1:12" hidden="1" x14ac:dyDescent="0.25">
      <c r="A285" s="129" t="str">
        <f t="shared" si="4"/>
        <v>CGT75</v>
      </c>
      <c r="B285" s="129" t="s">
        <v>31</v>
      </c>
      <c r="C285" s="134">
        <v>75</v>
      </c>
      <c r="D285" s="129" t="s">
        <v>1632</v>
      </c>
      <c r="E285" s="129" t="s">
        <v>2761</v>
      </c>
      <c r="F285" s="129" t="s">
        <v>851</v>
      </c>
      <c r="G285" s="133" t="s">
        <v>2762</v>
      </c>
      <c r="H285" s="129" t="s">
        <v>4234</v>
      </c>
      <c r="I285" s="129" t="s">
        <v>2763</v>
      </c>
      <c r="J285" s="129" t="s">
        <v>4300</v>
      </c>
      <c r="K285" s="129" t="s">
        <v>4574</v>
      </c>
      <c r="L285" s="129" t="s">
        <v>692</v>
      </c>
    </row>
    <row r="286" spans="1:12" hidden="1" x14ac:dyDescent="0.25">
      <c r="A286" s="129" t="str">
        <f t="shared" si="4"/>
        <v>CGT76</v>
      </c>
      <c r="B286" s="129" t="s">
        <v>31</v>
      </c>
      <c r="C286" s="134">
        <v>76</v>
      </c>
      <c r="D286" s="129" t="s">
        <v>1640</v>
      </c>
      <c r="E286" s="129" t="s">
        <v>2764</v>
      </c>
      <c r="F286" s="129" t="s">
        <v>2765</v>
      </c>
      <c r="G286" s="133" t="s">
        <v>2766</v>
      </c>
      <c r="H286" s="129" t="s">
        <v>4235</v>
      </c>
      <c r="I286" s="129" t="s">
        <v>2767</v>
      </c>
      <c r="J286" s="129" t="s">
        <v>4343</v>
      </c>
      <c r="K286" s="129" t="s">
        <v>4576</v>
      </c>
      <c r="L286" s="129" t="s">
        <v>692</v>
      </c>
    </row>
    <row r="287" spans="1:12" hidden="1" x14ac:dyDescent="0.25">
      <c r="A287" s="129" t="str">
        <f t="shared" si="4"/>
        <v>CGT77</v>
      </c>
      <c r="B287" s="129" t="s">
        <v>31</v>
      </c>
      <c r="C287" s="134">
        <v>77</v>
      </c>
      <c r="D287" s="129" t="s">
        <v>1649</v>
      </c>
      <c r="E287" s="129" t="s">
        <v>2768</v>
      </c>
      <c r="F287" s="129" t="s">
        <v>4471</v>
      </c>
      <c r="G287" s="133" t="s">
        <v>2769</v>
      </c>
      <c r="H287" s="129" t="s">
        <v>2103</v>
      </c>
      <c r="I287" s="129" t="s">
        <v>2770</v>
      </c>
      <c r="J287" s="129" t="s">
        <v>4326</v>
      </c>
      <c r="K287" s="129" t="s">
        <v>4575</v>
      </c>
      <c r="L287" s="129" t="s">
        <v>692</v>
      </c>
    </row>
    <row r="288" spans="1:12" hidden="1" x14ac:dyDescent="0.25">
      <c r="A288" s="129" t="str">
        <f t="shared" si="4"/>
        <v>CGT78</v>
      </c>
      <c r="B288" s="129" t="s">
        <v>31</v>
      </c>
      <c r="C288" s="134">
        <v>78</v>
      </c>
      <c r="D288" s="129" t="s">
        <v>1657</v>
      </c>
      <c r="E288" s="129" t="s">
        <v>2771</v>
      </c>
      <c r="F288" s="129" t="s">
        <v>4473</v>
      </c>
      <c r="G288" s="133" t="s">
        <v>2772</v>
      </c>
      <c r="H288" s="129" t="s">
        <v>2773</v>
      </c>
      <c r="I288" s="129" t="s">
        <v>2774</v>
      </c>
      <c r="J288" s="129" t="s">
        <v>4327</v>
      </c>
      <c r="K288" s="129" t="s">
        <v>4590</v>
      </c>
      <c r="L288" s="129" t="s">
        <v>692</v>
      </c>
    </row>
    <row r="289" spans="1:12" hidden="1" x14ac:dyDescent="0.25">
      <c r="A289" s="129" t="str">
        <f t="shared" si="4"/>
        <v>CGT79</v>
      </c>
      <c r="B289" s="129" t="s">
        <v>31</v>
      </c>
      <c r="C289" s="134">
        <v>79</v>
      </c>
      <c r="D289" s="129" t="s">
        <v>1664</v>
      </c>
      <c r="E289" s="129" t="s">
        <v>2775</v>
      </c>
      <c r="F289" s="129" t="s">
        <v>3278</v>
      </c>
      <c r="G289" s="133" t="s">
        <v>1667</v>
      </c>
      <c r="H289" s="129" t="s">
        <v>1668</v>
      </c>
      <c r="I289" s="129" t="s">
        <v>2776</v>
      </c>
      <c r="J289" s="129" t="s">
        <v>4328</v>
      </c>
      <c r="K289" s="129" t="s">
        <v>4516</v>
      </c>
      <c r="L289" s="129" t="s">
        <v>692</v>
      </c>
    </row>
    <row r="290" spans="1:12" hidden="1" x14ac:dyDescent="0.25">
      <c r="A290" s="129" t="str">
        <f t="shared" si="4"/>
        <v>CGT80</v>
      </c>
      <c r="B290" s="129" t="s">
        <v>31</v>
      </c>
      <c r="C290" s="134">
        <v>80</v>
      </c>
      <c r="D290" s="129" t="s">
        <v>1673</v>
      </c>
      <c r="E290" s="129" t="s">
        <v>2777</v>
      </c>
      <c r="F290" s="129" t="s">
        <v>4490</v>
      </c>
      <c r="G290" s="133" t="s">
        <v>2778</v>
      </c>
      <c r="H290" s="129" t="s">
        <v>2115</v>
      </c>
      <c r="I290" s="129" t="s">
        <v>2779</v>
      </c>
      <c r="J290" s="129" t="s">
        <v>4329</v>
      </c>
      <c r="K290" s="129" t="s">
        <v>4578</v>
      </c>
      <c r="L290" s="129" t="s">
        <v>692</v>
      </c>
    </row>
    <row r="291" spans="1:12" hidden="1" x14ac:dyDescent="0.25">
      <c r="A291" s="129" t="str">
        <f t="shared" si="4"/>
        <v>CGT81</v>
      </c>
      <c r="B291" s="129" t="s">
        <v>31</v>
      </c>
      <c r="C291" s="134">
        <v>81</v>
      </c>
      <c r="D291" s="129" t="s">
        <v>1680</v>
      </c>
      <c r="E291" s="129" t="s">
        <v>2780</v>
      </c>
      <c r="F291" s="129" t="s">
        <v>4486</v>
      </c>
      <c r="G291" s="133" t="s">
        <v>1683</v>
      </c>
      <c r="H291" s="129" t="s">
        <v>2120</v>
      </c>
      <c r="I291" s="129" t="s">
        <v>2781</v>
      </c>
      <c r="J291" s="129" t="s">
        <v>4330</v>
      </c>
      <c r="K291" s="129" t="s">
        <v>4579</v>
      </c>
      <c r="L291" s="129" t="s">
        <v>692</v>
      </c>
    </row>
    <row r="292" spans="1:12" hidden="1" x14ac:dyDescent="0.25">
      <c r="A292" s="129" t="str">
        <f t="shared" si="4"/>
        <v>CGT82</v>
      </c>
      <c r="B292" s="129" t="s">
        <v>31</v>
      </c>
      <c r="C292" s="134">
        <v>82</v>
      </c>
      <c r="D292" s="129" t="s">
        <v>1687</v>
      </c>
      <c r="E292" s="129" t="s">
        <v>2782</v>
      </c>
      <c r="F292" s="129" t="s">
        <v>3935</v>
      </c>
      <c r="G292" s="133" t="s">
        <v>2783</v>
      </c>
      <c r="H292" s="129" t="s">
        <v>2124</v>
      </c>
      <c r="I292" s="129" t="s">
        <v>2784</v>
      </c>
      <c r="J292" s="129" t="s">
        <v>4331</v>
      </c>
      <c r="K292" s="129" t="s">
        <v>4580</v>
      </c>
      <c r="L292" s="129" t="s">
        <v>692</v>
      </c>
    </row>
    <row r="293" spans="1:12" hidden="1" x14ac:dyDescent="0.25">
      <c r="A293" s="129" t="str">
        <f t="shared" si="4"/>
        <v>CGT83</v>
      </c>
      <c r="B293" s="129" t="s">
        <v>31</v>
      </c>
      <c r="C293" s="134">
        <v>83</v>
      </c>
      <c r="D293" s="129" t="s">
        <v>1694</v>
      </c>
      <c r="E293" s="129" t="s">
        <v>2785</v>
      </c>
      <c r="F293" s="129" t="s">
        <v>3293</v>
      </c>
      <c r="G293" s="133" t="s">
        <v>1697</v>
      </c>
      <c r="H293" s="129" t="s">
        <v>2786</v>
      </c>
      <c r="I293" s="129" t="s">
        <v>2787</v>
      </c>
      <c r="J293" s="129" t="s">
        <v>4301</v>
      </c>
      <c r="K293" s="129" t="s">
        <v>4584</v>
      </c>
      <c r="L293" s="129" t="s">
        <v>692</v>
      </c>
    </row>
    <row r="294" spans="1:12" hidden="1" x14ac:dyDescent="0.25">
      <c r="A294" s="129" t="str">
        <f t="shared" si="4"/>
        <v>CGT84</v>
      </c>
      <c r="B294" s="129" t="s">
        <v>31</v>
      </c>
      <c r="C294" s="134">
        <v>84</v>
      </c>
      <c r="D294" s="129" t="s">
        <v>1702</v>
      </c>
      <c r="E294" s="129" t="s">
        <v>2788</v>
      </c>
      <c r="F294" s="129" t="s">
        <v>4482</v>
      </c>
      <c r="G294" s="133" t="s">
        <v>2789</v>
      </c>
      <c r="H294" s="129" t="s">
        <v>2132</v>
      </c>
      <c r="I294" s="129" t="s">
        <v>2790</v>
      </c>
      <c r="J294" s="129" t="s">
        <v>4345</v>
      </c>
      <c r="K294" s="129" t="s">
        <v>4585</v>
      </c>
      <c r="L294" s="129" t="s">
        <v>692</v>
      </c>
    </row>
    <row r="295" spans="1:12" hidden="1" x14ac:dyDescent="0.25">
      <c r="A295" s="129" t="str">
        <f t="shared" si="4"/>
        <v>CGT85</v>
      </c>
      <c r="B295" s="129" t="s">
        <v>31</v>
      </c>
      <c r="C295" s="134">
        <v>85</v>
      </c>
      <c r="D295" s="129" t="s">
        <v>1709</v>
      </c>
      <c r="E295" s="129" t="s">
        <v>2791</v>
      </c>
      <c r="F295" s="129" t="s">
        <v>4479</v>
      </c>
      <c r="G295" s="133" t="s">
        <v>2792</v>
      </c>
      <c r="H295" s="129" t="s">
        <v>4236</v>
      </c>
      <c r="I295" s="129" t="s">
        <v>2793</v>
      </c>
      <c r="J295" s="129" t="s">
        <v>4344</v>
      </c>
      <c r="K295" s="129" t="s">
        <v>4586</v>
      </c>
      <c r="L295" s="129" t="s">
        <v>692</v>
      </c>
    </row>
    <row r="296" spans="1:12" hidden="1" x14ac:dyDescent="0.25">
      <c r="A296" s="129" t="str">
        <f t="shared" si="4"/>
        <v>CGT86</v>
      </c>
      <c r="B296" s="129" t="s">
        <v>31</v>
      </c>
      <c r="C296" s="134">
        <v>86</v>
      </c>
      <c r="D296" s="129" t="s">
        <v>1716</v>
      </c>
      <c r="E296" s="129" t="s">
        <v>2794</v>
      </c>
      <c r="F296" s="129" t="s">
        <v>4478</v>
      </c>
      <c r="G296" s="133" t="s">
        <v>2795</v>
      </c>
      <c r="H296" s="129" t="s">
        <v>4237</v>
      </c>
      <c r="I296" s="129" t="s">
        <v>2796</v>
      </c>
      <c r="J296" s="129" t="s">
        <v>4302</v>
      </c>
      <c r="K296" s="129" t="s">
        <v>4587</v>
      </c>
      <c r="L296" s="129" t="s">
        <v>692</v>
      </c>
    </row>
    <row r="297" spans="1:12" hidden="1" x14ac:dyDescent="0.25">
      <c r="A297" s="129" t="str">
        <f t="shared" si="4"/>
        <v>CGT87</v>
      </c>
      <c r="B297" s="129" t="s">
        <v>31</v>
      </c>
      <c r="C297" s="134">
        <v>87</v>
      </c>
      <c r="D297" s="129" t="s">
        <v>1723</v>
      </c>
      <c r="E297" s="129" t="s">
        <v>2797</v>
      </c>
      <c r="F297" s="129" t="s">
        <v>4419</v>
      </c>
      <c r="G297" s="133" t="s">
        <v>1726</v>
      </c>
      <c r="H297" s="129" t="s">
        <v>3494</v>
      </c>
      <c r="I297" s="129" t="s">
        <v>2798</v>
      </c>
      <c r="J297" s="129" t="s">
        <v>4332</v>
      </c>
      <c r="K297" s="129" t="s">
        <v>4535</v>
      </c>
      <c r="L297" s="129" t="s">
        <v>692</v>
      </c>
    </row>
    <row r="298" spans="1:12" hidden="1" x14ac:dyDescent="0.25">
      <c r="A298" s="129" t="str">
        <f t="shared" si="4"/>
        <v>CGT88</v>
      </c>
      <c r="B298" s="129" t="s">
        <v>31</v>
      </c>
      <c r="C298" s="134">
        <v>88</v>
      </c>
      <c r="D298" s="129" t="s">
        <v>1730</v>
      </c>
      <c r="E298" s="129" t="s">
        <v>2799</v>
      </c>
      <c r="F298" s="129" t="s">
        <v>4475</v>
      </c>
      <c r="G298" s="133" t="s">
        <v>2800</v>
      </c>
      <c r="H298" s="129" t="s">
        <v>4211</v>
      </c>
      <c r="I298" s="129" t="s">
        <v>2801</v>
      </c>
      <c r="J298" s="129" t="s">
        <v>4303</v>
      </c>
      <c r="K298" s="129" t="s">
        <v>4588</v>
      </c>
      <c r="L298" s="129" t="s">
        <v>692</v>
      </c>
    </row>
    <row r="299" spans="1:12" hidden="1" x14ac:dyDescent="0.25">
      <c r="A299" s="129" t="str">
        <f t="shared" si="4"/>
        <v>CGT89</v>
      </c>
      <c r="B299" s="129" t="s">
        <v>31</v>
      </c>
      <c r="C299" s="134">
        <v>89</v>
      </c>
      <c r="D299" s="129" t="s">
        <v>1737</v>
      </c>
      <c r="E299" s="129" t="s">
        <v>2802</v>
      </c>
      <c r="F299" s="129" t="s">
        <v>3280</v>
      </c>
      <c r="G299" s="133" t="s">
        <v>2803</v>
      </c>
      <c r="H299" s="129" t="s">
        <v>2144</v>
      </c>
      <c r="I299" s="129" t="s">
        <v>2804</v>
      </c>
      <c r="J299" s="129" t="s">
        <v>4304</v>
      </c>
      <c r="K299" s="129" t="s">
        <v>4589</v>
      </c>
      <c r="L299" s="129" t="s">
        <v>692</v>
      </c>
    </row>
    <row r="300" spans="1:12" hidden="1" x14ac:dyDescent="0.25">
      <c r="A300" s="129" t="str">
        <f t="shared" si="4"/>
        <v>CGT90</v>
      </c>
      <c r="B300" s="129" t="s">
        <v>31</v>
      </c>
      <c r="C300" s="134">
        <v>90</v>
      </c>
      <c r="D300" s="129" t="s">
        <v>1745</v>
      </c>
      <c r="E300" s="129" t="s">
        <v>2805</v>
      </c>
      <c r="F300" s="129" t="s">
        <v>2512</v>
      </c>
      <c r="G300" s="133" t="s">
        <v>2806</v>
      </c>
      <c r="H300" s="129" t="s">
        <v>2807</v>
      </c>
      <c r="I300" s="129" t="s">
        <v>2808</v>
      </c>
      <c r="J300" s="129" t="s">
        <v>4333</v>
      </c>
      <c r="K300" s="129" t="s">
        <v>4581</v>
      </c>
      <c r="L300" s="129" t="s">
        <v>692</v>
      </c>
    </row>
    <row r="301" spans="1:12" hidden="1" x14ac:dyDescent="0.25">
      <c r="A301" s="129" t="str">
        <f t="shared" si="4"/>
        <v>CGT91</v>
      </c>
      <c r="B301" s="129" t="s">
        <v>31</v>
      </c>
      <c r="C301" s="134">
        <v>91</v>
      </c>
      <c r="D301" s="129" t="s">
        <v>1752</v>
      </c>
      <c r="E301" s="129" t="s">
        <v>2809</v>
      </c>
      <c r="F301" s="129" t="s">
        <v>1754</v>
      </c>
      <c r="G301" s="133" t="s">
        <v>1755</v>
      </c>
      <c r="H301" s="129" t="s">
        <v>4197</v>
      </c>
      <c r="I301" s="129" t="s">
        <v>2810</v>
      </c>
      <c r="J301" s="129" t="s">
        <v>4305</v>
      </c>
      <c r="K301" s="129" t="s">
        <v>4520</v>
      </c>
      <c r="L301" s="129" t="s">
        <v>692</v>
      </c>
    </row>
    <row r="302" spans="1:12" hidden="1" x14ac:dyDescent="0.25">
      <c r="A302" s="129" t="str">
        <f t="shared" si="4"/>
        <v>CGT92</v>
      </c>
      <c r="B302" s="129" t="s">
        <v>31</v>
      </c>
      <c r="C302" s="129">
        <v>92</v>
      </c>
      <c r="D302" s="129" t="s">
        <v>1760</v>
      </c>
      <c r="E302" s="129" t="s">
        <v>2811</v>
      </c>
      <c r="F302" s="129" t="s">
        <v>4423</v>
      </c>
      <c r="G302" s="133" t="s">
        <v>2812</v>
      </c>
      <c r="H302" s="129" t="s">
        <v>2813</v>
      </c>
      <c r="I302" s="129" t="s">
        <v>2814</v>
      </c>
      <c r="J302" s="129" t="s">
        <v>692</v>
      </c>
      <c r="K302" s="129" t="s">
        <v>4537</v>
      </c>
      <c r="L302" s="129" t="s">
        <v>692</v>
      </c>
    </row>
    <row r="303" spans="1:12" hidden="1" x14ac:dyDescent="0.25">
      <c r="A303" s="129" t="str">
        <f t="shared" si="4"/>
        <v>CGT93</v>
      </c>
      <c r="B303" s="129" t="s">
        <v>31</v>
      </c>
      <c r="C303" s="129">
        <v>93</v>
      </c>
      <c r="D303" s="129" t="s">
        <v>1768</v>
      </c>
      <c r="E303" s="129" t="s">
        <v>2815</v>
      </c>
      <c r="F303" s="129" t="s">
        <v>3294</v>
      </c>
      <c r="G303" s="133" t="s">
        <v>2816</v>
      </c>
      <c r="H303" s="129" t="s">
        <v>2817</v>
      </c>
      <c r="I303" s="129" t="s">
        <v>2818</v>
      </c>
      <c r="J303" s="129" t="s">
        <v>4334</v>
      </c>
      <c r="K303" s="129" t="s">
        <v>4577</v>
      </c>
      <c r="L303" s="129" t="s">
        <v>692</v>
      </c>
    </row>
    <row r="304" spans="1:12" hidden="1" x14ac:dyDescent="0.25">
      <c r="A304" s="129" t="str">
        <f t="shared" si="4"/>
        <v>CGT94</v>
      </c>
      <c r="B304" s="129" t="s">
        <v>31</v>
      </c>
      <c r="C304" s="129">
        <v>94</v>
      </c>
      <c r="D304" s="129" t="s">
        <v>1775</v>
      </c>
      <c r="E304" s="129" t="s">
        <v>2819</v>
      </c>
      <c r="F304" s="129" t="s">
        <v>1777</v>
      </c>
      <c r="G304" s="133" t="s">
        <v>1778</v>
      </c>
      <c r="H304" s="129" t="s">
        <v>4199</v>
      </c>
      <c r="I304" s="129" t="s">
        <v>2820</v>
      </c>
      <c r="J304" s="129" t="s">
        <v>4335</v>
      </c>
      <c r="K304" s="129" t="s">
        <v>4582</v>
      </c>
      <c r="L304" s="129" t="s">
        <v>692</v>
      </c>
    </row>
    <row r="305" spans="1:12" hidden="1" x14ac:dyDescent="0.25">
      <c r="A305" s="129" t="str">
        <f t="shared" si="4"/>
        <v>CGT95</v>
      </c>
      <c r="B305" s="129" t="s">
        <v>31</v>
      </c>
      <c r="C305" s="129">
        <v>95</v>
      </c>
      <c r="D305" s="129" t="s">
        <v>1783</v>
      </c>
      <c r="E305" s="129" t="s">
        <v>2821</v>
      </c>
      <c r="F305" s="129" t="s">
        <v>3281</v>
      </c>
      <c r="G305" s="133" t="s">
        <v>2822</v>
      </c>
      <c r="H305" s="129" t="s">
        <v>4238</v>
      </c>
      <c r="I305" s="129" t="s">
        <v>2823</v>
      </c>
      <c r="J305" s="129" t="s">
        <v>4336</v>
      </c>
      <c r="K305" s="129" t="s">
        <v>4583</v>
      </c>
      <c r="L305" s="129" t="s">
        <v>692</v>
      </c>
    </row>
    <row r="306" spans="1:12" x14ac:dyDescent="0.25">
      <c r="A306" s="129" t="str">
        <f t="shared" si="4"/>
        <v>CGT-FO01</v>
      </c>
      <c r="B306" s="129" t="s">
        <v>43</v>
      </c>
      <c r="C306" s="131" t="s">
        <v>1056</v>
      </c>
      <c r="D306" s="129" t="s">
        <v>1057</v>
      </c>
      <c r="E306" s="147" t="s">
        <v>1058</v>
      </c>
      <c r="F306" s="129" t="s">
        <v>1059</v>
      </c>
      <c r="G306" s="133" t="s">
        <v>1060</v>
      </c>
      <c r="H306" s="129" t="s">
        <v>3495</v>
      </c>
      <c r="I306" s="129" t="s">
        <v>1062</v>
      </c>
      <c r="J306" s="129" t="s">
        <v>1061</v>
      </c>
      <c r="K306" s="129" t="s">
        <v>1063</v>
      </c>
      <c r="L306" s="129" t="s">
        <v>1064</v>
      </c>
    </row>
    <row r="307" spans="1:12" x14ac:dyDescent="0.25">
      <c r="A307" s="129" t="str">
        <f t="shared" si="4"/>
        <v>CGT-FO02</v>
      </c>
      <c r="B307" s="129" t="s">
        <v>43</v>
      </c>
      <c r="C307" s="131" t="s">
        <v>1065</v>
      </c>
      <c r="D307" s="129" t="s">
        <v>1066</v>
      </c>
      <c r="E307" s="147" t="s">
        <v>1067</v>
      </c>
      <c r="F307" s="129" t="s">
        <v>1068</v>
      </c>
      <c r="G307" s="133" t="s">
        <v>1069</v>
      </c>
      <c r="H307" s="129" t="s">
        <v>3458</v>
      </c>
      <c r="I307" s="129" t="s">
        <v>1070</v>
      </c>
      <c r="J307" s="129" t="s">
        <v>3322</v>
      </c>
      <c r="K307" s="129" t="s">
        <v>1071</v>
      </c>
      <c r="L307" s="129" t="s">
        <v>1072</v>
      </c>
    </row>
    <row r="308" spans="1:12" x14ac:dyDescent="0.25">
      <c r="A308" s="129" t="str">
        <f t="shared" si="4"/>
        <v>CGT-FO03</v>
      </c>
      <c r="B308" s="129" t="s">
        <v>43</v>
      </c>
      <c r="C308" s="139" t="s">
        <v>1073</v>
      </c>
      <c r="D308" s="140" t="s">
        <v>1074</v>
      </c>
      <c r="E308" s="147" t="s">
        <v>1075</v>
      </c>
      <c r="F308" s="129" t="s">
        <v>1076</v>
      </c>
      <c r="G308" s="133" t="s">
        <v>1077</v>
      </c>
      <c r="H308" s="129" t="s">
        <v>3459</v>
      </c>
      <c r="I308" s="129" t="s">
        <v>1079</v>
      </c>
      <c r="J308" s="129" t="s">
        <v>1078</v>
      </c>
      <c r="K308" s="129" t="s">
        <v>1080</v>
      </c>
      <c r="L308" s="129" t="s">
        <v>1081</v>
      </c>
    </row>
    <row r="309" spans="1:12" x14ac:dyDescent="0.25">
      <c r="A309" s="129" t="str">
        <f t="shared" si="4"/>
        <v>CGT-FO04</v>
      </c>
      <c r="B309" s="129" t="s">
        <v>43</v>
      </c>
      <c r="C309" s="139" t="s">
        <v>1082</v>
      </c>
      <c r="D309" s="140" t="s">
        <v>1083</v>
      </c>
      <c r="E309" s="147" t="s">
        <v>1084</v>
      </c>
      <c r="F309" s="129" t="s">
        <v>1085</v>
      </c>
      <c r="G309" s="133" t="s">
        <v>1086</v>
      </c>
      <c r="H309" s="129" t="s">
        <v>3460</v>
      </c>
      <c r="I309" s="129" t="s">
        <v>1088</v>
      </c>
      <c r="J309" s="129" t="s">
        <v>1087</v>
      </c>
      <c r="K309" s="129" t="s">
        <v>1089</v>
      </c>
      <c r="L309" s="129" t="s">
        <v>1090</v>
      </c>
    </row>
    <row r="310" spans="1:12" x14ac:dyDescent="0.25">
      <c r="A310" s="129" t="str">
        <f t="shared" si="4"/>
        <v>CGT-FO05</v>
      </c>
      <c r="B310" s="129" t="s">
        <v>43</v>
      </c>
      <c r="C310" s="139" t="s">
        <v>1091</v>
      </c>
      <c r="D310" s="140" t="s">
        <v>1092</v>
      </c>
      <c r="E310" s="147" t="s">
        <v>1093</v>
      </c>
      <c r="F310" s="129" t="s">
        <v>1094</v>
      </c>
      <c r="G310" s="133" t="s">
        <v>1095</v>
      </c>
      <c r="H310" s="129" t="s">
        <v>1848</v>
      </c>
      <c r="I310" s="129" t="s">
        <v>1097</v>
      </c>
      <c r="J310" s="129" t="s">
        <v>1096</v>
      </c>
      <c r="K310" s="129" t="s">
        <v>1098</v>
      </c>
      <c r="L310" s="129" t="s">
        <v>1099</v>
      </c>
    </row>
    <row r="311" spans="1:12" x14ac:dyDescent="0.25">
      <c r="A311" s="129" t="str">
        <f t="shared" si="4"/>
        <v>CGT-FO06</v>
      </c>
      <c r="B311" s="129" t="s">
        <v>43</v>
      </c>
      <c r="C311" s="139" t="s">
        <v>1100</v>
      </c>
      <c r="D311" s="140" t="s">
        <v>1101</v>
      </c>
      <c r="E311" s="147" t="s">
        <v>1102</v>
      </c>
      <c r="F311" s="129" t="s">
        <v>4356</v>
      </c>
      <c r="G311" s="133" t="s">
        <v>1103</v>
      </c>
      <c r="H311" s="129" t="s">
        <v>1852</v>
      </c>
      <c r="I311" s="129" t="s">
        <v>1104</v>
      </c>
      <c r="J311" s="129" t="s">
        <v>3323</v>
      </c>
      <c r="K311" s="129" t="s">
        <v>1105</v>
      </c>
      <c r="L311" s="129" t="s">
        <v>1106</v>
      </c>
    </row>
    <row r="312" spans="1:12" x14ac:dyDescent="0.25">
      <c r="A312" s="129" t="str">
        <f t="shared" si="4"/>
        <v>CGT-FO07</v>
      </c>
      <c r="B312" s="129" t="s">
        <v>43</v>
      </c>
      <c r="C312" s="139" t="s">
        <v>1107</v>
      </c>
      <c r="D312" s="140" t="s">
        <v>1108</v>
      </c>
      <c r="E312" s="147" t="s">
        <v>1109</v>
      </c>
      <c r="F312" s="129" t="s">
        <v>1110</v>
      </c>
      <c r="G312" s="133" t="s">
        <v>1111</v>
      </c>
      <c r="H312" s="129" t="s">
        <v>1112</v>
      </c>
      <c r="I312" s="129" t="s">
        <v>1113</v>
      </c>
      <c r="J312" s="129" t="s">
        <v>3324</v>
      </c>
      <c r="K312" s="129" t="s">
        <v>1114</v>
      </c>
      <c r="L312" s="129" t="s">
        <v>1115</v>
      </c>
    </row>
    <row r="313" spans="1:12" x14ac:dyDescent="0.25">
      <c r="A313" s="129" t="str">
        <f t="shared" si="4"/>
        <v>CGT-FO08</v>
      </c>
      <c r="B313" s="129" t="s">
        <v>43</v>
      </c>
      <c r="C313" s="139" t="s">
        <v>1116</v>
      </c>
      <c r="D313" s="140" t="s">
        <v>1117</v>
      </c>
      <c r="E313" s="147" t="s">
        <v>1118</v>
      </c>
      <c r="F313" s="129" t="s">
        <v>2849</v>
      </c>
      <c r="G313" s="133" t="s">
        <v>1119</v>
      </c>
      <c r="H313" s="129" t="s">
        <v>3461</v>
      </c>
      <c r="I313" s="129" t="s">
        <v>1121</v>
      </c>
      <c r="J313" s="129" t="s">
        <v>1120</v>
      </c>
      <c r="K313" s="129" t="s">
        <v>1122</v>
      </c>
      <c r="L313" s="129" t="s">
        <v>1123</v>
      </c>
    </row>
    <row r="314" spans="1:12" x14ac:dyDescent="0.25">
      <c r="A314" s="129" t="str">
        <f t="shared" si="4"/>
        <v>CGT-FO09</v>
      </c>
      <c r="B314" s="129" t="s">
        <v>43</v>
      </c>
      <c r="C314" s="139" t="s">
        <v>1124</v>
      </c>
      <c r="D314" s="140" t="s">
        <v>1125</v>
      </c>
      <c r="E314" s="147" t="s">
        <v>1126</v>
      </c>
      <c r="F314" s="129" t="s">
        <v>1127</v>
      </c>
      <c r="G314" s="133" t="s">
        <v>1128</v>
      </c>
      <c r="H314" s="129" t="s">
        <v>3462</v>
      </c>
      <c r="I314" s="129" t="s">
        <v>1129</v>
      </c>
      <c r="J314" s="129" t="s">
        <v>3325</v>
      </c>
      <c r="K314" s="129" t="s">
        <v>1130</v>
      </c>
      <c r="L314" s="129" t="s">
        <v>1131</v>
      </c>
    </row>
    <row r="315" spans="1:12" x14ac:dyDescent="0.25">
      <c r="A315" s="129" t="str">
        <f t="shared" si="4"/>
        <v>CGT-FO10</v>
      </c>
      <c r="B315" s="129" t="s">
        <v>43</v>
      </c>
      <c r="C315" s="143">
        <v>10</v>
      </c>
      <c r="D315" s="140" t="s">
        <v>1132</v>
      </c>
      <c r="E315" s="147" t="s">
        <v>1133</v>
      </c>
      <c r="F315" s="129" t="s">
        <v>4362</v>
      </c>
      <c r="G315" s="133" t="s">
        <v>1134</v>
      </c>
      <c r="H315" s="129" t="s">
        <v>4166</v>
      </c>
      <c r="I315" s="129" t="s">
        <v>1135</v>
      </c>
      <c r="J315" s="129" t="s">
        <v>3326</v>
      </c>
      <c r="K315" s="129" t="s">
        <v>1136</v>
      </c>
      <c r="L315" s="129" t="s">
        <v>1137</v>
      </c>
    </row>
    <row r="316" spans="1:12" x14ac:dyDescent="0.25">
      <c r="A316" s="129" t="str">
        <f t="shared" si="4"/>
        <v>CGT-FO11</v>
      </c>
      <c r="B316" s="129" t="s">
        <v>43</v>
      </c>
      <c r="C316" s="143">
        <v>11</v>
      </c>
      <c r="D316" s="140" t="s">
        <v>1138</v>
      </c>
      <c r="E316" s="147" t="s">
        <v>1139</v>
      </c>
      <c r="F316" s="140" t="s">
        <v>4365</v>
      </c>
      <c r="G316" s="133" t="s">
        <v>1140</v>
      </c>
      <c r="H316" s="129" t="s">
        <v>4167</v>
      </c>
      <c r="I316" s="129" t="s">
        <v>1141</v>
      </c>
      <c r="J316" s="129" t="s">
        <v>692</v>
      </c>
      <c r="K316" s="129" t="s">
        <v>1142</v>
      </c>
      <c r="L316" s="129" t="s">
        <v>1143</v>
      </c>
    </row>
    <row r="317" spans="1:12" x14ac:dyDescent="0.25">
      <c r="A317" s="129" t="str">
        <f t="shared" si="4"/>
        <v>CGT-FO12</v>
      </c>
      <c r="B317" s="129" t="s">
        <v>43</v>
      </c>
      <c r="C317" s="143">
        <v>12</v>
      </c>
      <c r="D317" s="140" t="s">
        <v>1144</v>
      </c>
      <c r="E317" s="147" t="s">
        <v>1145</v>
      </c>
      <c r="F317" s="129" t="s">
        <v>1146</v>
      </c>
      <c r="G317" s="133" t="s">
        <v>1147</v>
      </c>
      <c r="H317" s="129" t="s">
        <v>1148</v>
      </c>
      <c r="I317" s="129" t="s">
        <v>1150</v>
      </c>
      <c r="J317" s="129" t="s">
        <v>1149</v>
      </c>
      <c r="K317" s="129" t="s">
        <v>1151</v>
      </c>
      <c r="L317" s="129" t="s">
        <v>1152</v>
      </c>
    </row>
    <row r="318" spans="1:12" x14ac:dyDescent="0.25">
      <c r="A318" s="129" t="str">
        <f t="shared" si="4"/>
        <v>CGT-FO13</v>
      </c>
      <c r="B318" s="129" t="s">
        <v>43</v>
      </c>
      <c r="C318" s="143">
        <v>13</v>
      </c>
      <c r="D318" s="140" t="s">
        <v>1153</v>
      </c>
      <c r="E318" s="147" t="s">
        <v>1154</v>
      </c>
      <c r="F318" s="129" t="s">
        <v>1155</v>
      </c>
      <c r="G318" s="133" t="s">
        <v>1156</v>
      </c>
      <c r="H318" s="129" t="s">
        <v>4168</v>
      </c>
      <c r="I318" s="129" t="s">
        <v>1157</v>
      </c>
      <c r="J318" s="129" t="s">
        <v>692</v>
      </c>
      <c r="K318" s="129" t="s">
        <v>1158</v>
      </c>
      <c r="L318" s="129" t="s">
        <v>1159</v>
      </c>
    </row>
    <row r="319" spans="1:12" x14ac:dyDescent="0.25">
      <c r="A319" s="129" t="str">
        <f t="shared" si="4"/>
        <v>CGT-FO14</v>
      </c>
      <c r="B319" s="129" t="s">
        <v>43</v>
      </c>
      <c r="C319" s="143">
        <v>14</v>
      </c>
      <c r="D319" s="140" t="s">
        <v>1160</v>
      </c>
      <c r="E319" s="147" t="s">
        <v>1161</v>
      </c>
      <c r="F319" s="129" t="s">
        <v>2872</v>
      </c>
      <c r="G319" s="133" t="s">
        <v>1162</v>
      </c>
      <c r="H319" s="129" t="s">
        <v>1163</v>
      </c>
      <c r="I319" s="129" t="s">
        <v>1165</v>
      </c>
      <c r="J319" s="129" t="s">
        <v>1164</v>
      </c>
      <c r="K319" s="129" t="s">
        <v>1166</v>
      </c>
      <c r="L319" s="129" t="s">
        <v>1167</v>
      </c>
    </row>
    <row r="320" spans="1:12" x14ac:dyDescent="0.25">
      <c r="A320" s="129" t="str">
        <f t="shared" si="4"/>
        <v>CGT-FO15</v>
      </c>
      <c r="B320" s="129" t="s">
        <v>43</v>
      </c>
      <c r="C320" s="144">
        <v>15</v>
      </c>
      <c r="D320" s="145" t="s">
        <v>1168</v>
      </c>
      <c r="E320" s="147" t="s">
        <v>1169</v>
      </c>
      <c r="F320" s="129" t="s">
        <v>3334</v>
      </c>
      <c r="G320" s="133" t="s">
        <v>1170</v>
      </c>
      <c r="H320" s="129" t="s">
        <v>4169</v>
      </c>
      <c r="I320" s="129" t="s">
        <v>1172</v>
      </c>
      <c r="J320" s="129" t="s">
        <v>1171</v>
      </c>
      <c r="K320" s="129" t="s">
        <v>1173</v>
      </c>
      <c r="L320" s="129" t="s">
        <v>1174</v>
      </c>
    </row>
    <row r="321" spans="1:12" x14ac:dyDescent="0.25">
      <c r="A321" s="129" t="str">
        <f t="shared" si="4"/>
        <v>CGT-FO16</v>
      </c>
      <c r="B321" s="129" t="s">
        <v>43</v>
      </c>
      <c r="C321" s="144">
        <v>16</v>
      </c>
      <c r="D321" s="145" t="s">
        <v>1175</v>
      </c>
      <c r="E321" s="147" t="s">
        <v>1176</v>
      </c>
      <c r="F321" s="129" t="s">
        <v>1177</v>
      </c>
      <c r="G321" s="133" t="s">
        <v>1178</v>
      </c>
      <c r="H321" s="129" t="s">
        <v>1179</v>
      </c>
      <c r="I321" s="129" t="s">
        <v>1180</v>
      </c>
      <c r="J321" s="129" t="s">
        <v>3327</v>
      </c>
      <c r="K321" s="129" t="s">
        <v>1181</v>
      </c>
      <c r="L321" s="129" t="s">
        <v>1182</v>
      </c>
    </row>
    <row r="322" spans="1:12" x14ac:dyDescent="0.25">
      <c r="A322" s="129" t="str">
        <f t="shared" ref="A322:A385" si="5">B322&amp;C322</f>
        <v>CGT-FO17</v>
      </c>
      <c r="B322" s="129" t="s">
        <v>43</v>
      </c>
      <c r="C322" s="144">
        <v>17</v>
      </c>
      <c r="D322" s="145" t="s">
        <v>1183</v>
      </c>
      <c r="E322" s="147" t="s">
        <v>1184</v>
      </c>
      <c r="F322" s="129" t="s">
        <v>1185</v>
      </c>
      <c r="G322" s="133" t="s">
        <v>1186</v>
      </c>
      <c r="H322" s="129" t="s">
        <v>4170</v>
      </c>
      <c r="I322" s="129" t="s">
        <v>1188</v>
      </c>
      <c r="J322" s="129" t="s">
        <v>1187</v>
      </c>
      <c r="K322" s="129" t="s">
        <v>1189</v>
      </c>
      <c r="L322" s="129" t="s">
        <v>1190</v>
      </c>
    </row>
    <row r="323" spans="1:12" x14ac:dyDescent="0.25">
      <c r="A323" s="129" t="str">
        <f t="shared" si="5"/>
        <v>CGT-FO18</v>
      </c>
      <c r="B323" s="129" t="s">
        <v>43</v>
      </c>
      <c r="C323" s="144">
        <v>18</v>
      </c>
      <c r="D323" s="145" t="s">
        <v>1191</v>
      </c>
      <c r="E323" s="147" t="s">
        <v>1192</v>
      </c>
      <c r="F323" s="129" t="s">
        <v>1193</v>
      </c>
      <c r="G323" s="133" t="s">
        <v>1194</v>
      </c>
      <c r="H323" s="129" t="s">
        <v>1195</v>
      </c>
      <c r="I323" s="129" t="s">
        <v>1196</v>
      </c>
      <c r="J323" s="129" t="s">
        <v>692</v>
      </c>
      <c r="K323" s="129" t="s">
        <v>1197</v>
      </c>
      <c r="L323" s="129" t="s">
        <v>1198</v>
      </c>
    </row>
    <row r="324" spans="1:12" x14ac:dyDescent="0.25">
      <c r="A324" s="129" t="str">
        <f t="shared" si="5"/>
        <v>CGT-FO19</v>
      </c>
      <c r="B324" s="129" t="s">
        <v>43</v>
      </c>
      <c r="C324" s="143">
        <v>19</v>
      </c>
      <c r="D324" s="140" t="s">
        <v>1199</v>
      </c>
      <c r="E324" s="147" t="s">
        <v>1200</v>
      </c>
      <c r="F324" s="129" t="s">
        <v>1201</v>
      </c>
      <c r="G324" s="133" t="s">
        <v>1202</v>
      </c>
      <c r="H324" s="129" t="s">
        <v>1203</v>
      </c>
      <c r="I324" s="129" t="s">
        <v>1205</v>
      </c>
      <c r="J324" s="129" t="s">
        <v>1204</v>
      </c>
      <c r="K324" s="129" t="s">
        <v>1206</v>
      </c>
      <c r="L324" s="129" t="s">
        <v>1207</v>
      </c>
    </row>
    <row r="325" spans="1:12" x14ac:dyDescent="0.25">
      <c r="A325" s="129" t="str">
        <f t="shared" si="5"/>
        <v>CGT-FO2A</v>
      </c>
      <c r="B325" s="129" t="s">
        <v>43</v>
      </c>
      <c r="C325" s="143" t="s">
        <v>1208</v>
      </c>
      <c r="D325" s="140" t="s">
        <v>1209</v>
      </c>
      <c r="E325" s="147" t="s">
        <v>1210</v>
      </c>
      <c r="F325" s="129" t="s">
        <v>4382</v>
      </c>
      <c r="G325" s="133" t="s">
        <v>1211</v>
      </c>
      <c r="H325" s="129" t="s">
        <v>1212</v>
      </c>
      <c r="I325" s="129" t="s">
        <v>1213</v>
      </c>
      <c r="J325" s="129" t="s">
        <v>692</v>
      </c>
      <c r="K325" s="129" t="s">
        <v>1214</v>
      </c>
      <c r="L325" s="129" t="s">
        <v>1215</v>
      </c>
    </row>
    <row r="326" spans="1:12" x14ac:dyDescent="0.25">
      <c r="A326" s="129" t="str">
        <f t="shared" si="5"/>
        <v>CGT-FO2B</v>
      </c>
      <c r="B326" s="129" t="s">
        <v>43</v>
      </c>
      <c r="C326" s="143" t="s">
        <v>1216</v>
      </c>
      <c r="D326" s="140" t="s">
        <v>1217</v>
      </c>
      <c r="E326" s="147" t="s">
        <v>1218</v>
      </c>
      <c r="F326" s="129" t="s">
        <v>1219</v>
      </c>
      <c r="G326" s="133" t="s">
        <v>1220</v>
      </c>
      <c r="H326" s="129" t="s">
        <v>4171</v>
      </c>
      <c r="I326" s="129" t="s">
        <v>1221</v>
      </c>
      <c r="J326" s="129" t="s">
        <v>692</v>
      </c>
      <c r="K326" s="129" t="s">
        <v>1222</v>
      </c>
      <c r="L326" s="129" t="s">
        <v>1223</v>
      </c>
    </row>
    <row r="327" spans="1:12" x14ac:dyDescent="0.25">
      <c r="A327" s="129" t="str">
        <f t="shared" si="5"/>
        <v>CGT-FO21</v>
      </c>
      <c r="B327" s="129" t="s">
        <v>43</v>
      </c>
      <c r="C327" s="143">
        <v>21</v>
      </c>
      <c r="D327" s="140" t="s">
        <v>1224</v>
      </c>
      <c r="E327" s="147" t="s">
        <v>1225</v>
      </c>
      <c r="F327" s="129" t="s">
        <v>1226</v>
      </c>
      <c r="G327" s="133" t="s">
        <v>1227</v>
      </c>
      <c r="H327" s="129" t="s">
        <v>1228</v>
      </c>
      <c r="I327" s="129" t="s">
        <v>1229</v>
      </c>
      <c r="J327" s="129" t="s">
        <v>692</v>
      </c>
      <c r="K327" s="129" t="s">
        <v>1230</v>
      </c>
      <c r="L327" s="129" t="s">
        <v>1231</v>
      </c>
    </row>
    <row r="328" spans="1:12" x14ac:dyDescent="0.25">
      <c r="A328" s="129" t="str">
        <f t="shared" si="5"/>
        <v>CGT-FO22</v>
      </c>
      <c r="B328" s="129" t="s">
        <v>43</v>
      </c>
      <c r="C328" s="143">
        <v>22</v>
      </c>
      <c r="D328" s="140" t="s">
        <v>1232</v>
      </c>
      <c r="E328" s="147" t="s">
        <v>1233</v>
      </c>
      <c r="F328" s="129" t="s">
        <v>1234</v>
      </c>
      <c r="G328" s="133" t="s">
        <v>1235</v>
      </c>
      <c r="H328" s="129" t="s">
        <v>1236</v>
      </c>
      <c r="I328" s="129" t="s">
        <v>1237</v>
      </c>
      <c r="J328" s="129" t="s">
        <v>4346</v>
      </c>
      <c r="K328" s="129" t="s">
        <v>1238</v>
      </c>
      <c r="L328" s="129" t="s">
        <v>1239</v>
      </c>
    </row>
    <row r="329" spans="1:12" x14ac:dyDescent="0.25">
      <c r="A329" s="129" t="str">
        <f t="shared" si="5"/>
        <v>CGT-FO23</v>
      </c>
      <c r="B329" s="129" t="s">
        <v>43</v>
      </c>
      <c r="C329" s="143">
        <v>23</v>
      </c>
      <c r="D329" s="140" t="s">
        <v>1240</v>
      </c>
      <c r="E329" s="147" t="s">
        <v>1241</v>
      </c>
      <c r="F329" s="129" t="s">
        <v>1242</v>
      </c>
      <c r="G329" s="133" t="s">
        <v>1243</v>
      </c>
      <c r="H329" s="129" t="s">
        <v>4172</v>
      </c>
      <c r="I329" s="129" t="s">
        <v>1244</v>
      </c>
      <c r="J329" s="129" t="s">
        <v>692</v>
      </c>
      <c r="K329" s="129" t="s">
        <v>1245</v>
      </c>
      <c r="L329" s="129" t="s">
        <v>1246</v>
      </c>
    </row>
    <row r="330" spans="1:12" x14ac:dyDescent="0.25">
      <c r="A330" s="129" t="str">
        <f t="shared" si="5"/>
        <v>CGT-FO24</v>
      </c>
      <c r="B330" s="129" t="s">
        <v>43</v>
      </c>
      <c r="C330" s="143">
        <v>24</v>
      </c>
      <c r="D330" s="140" t="s">
        <v>1247</v>
      </c>
      <c r="E330" s="147" t="s">
        <v>1248</v>
      </c>
      <c r="F330" s="129" t="s">
        <v>1249</v>
      </c>
      <c r="G330" s="133" t="s">
        <v>1250</v>
      </c>
      <c r="H330" s="129" t="s">
        <v>1251</v>
      </c>
      <c r="I330" s="129" t="s">
        <v>1252</v>
      </c>
      <c r="J330" s="129" t="s">
        <v>692</v>
      </c>
      <c r="K330" s="129" t="s">
        <v>1253</v>
      </c>
      <c r="L330" s="129" t="s">
        <v>1254</v>
      </c>
    </row>
    <row r="331" spans="1:12" x14ac:dyDescent="0.25">
      <c r="A331" s="129" t="str">
        <f t="shared" si="5"/>
        <v>CGT-FO25</v>
      </c>
      <c r="B331" s="129" t="s">
        <v>43</v>
      </c>
      <c r="C331" s="143">
        <v>25</v>
      </c>
      <c r="D331" s="140" t="s">
        <v>1255</v>
      </c>
      <c r="E331" s="147" t="s">
        <v>1256</v>
      </c>
      <c r="F331" s="129" t="s">
        <v>1257</v>
      </c>
      <c r="G331" s="133" t="s">
        <v>1258</v>
      </c>
      <c r="H331" s="129" t="s">
        <v>1259</v>
      </c>
      <c r="I331" s="129" t="s">
        <v>1260</v>
      </c>
      <c r="J331" s="129" t="s">
        <v>692</v>
      </c>
      <c r="K331" s="129" t="s">
        <v>1261</v>
      </c>
      <c r="L331" s="129" t="s">
        <v>1262</v>
      </c>
    </row>
    <row r="332" spans="1:12" x14ac:dyDescent="0.25">
      <c r="A332" s="129" t="str">
        <f t="shared" si="5"/>
        <v>CGT-FO26</v>
      </c>
      <c r="B332" s="129" t="s">
        <v>43</v>
      </c>
      <c r="C332" s="143">
        <v>26</v>
      </c>
      <c r="D332" s="140" t="s">
        <v>1263</v>
      </c>
      <c r="E332" s="147" t="s">
        <v>1264</v>
      </c>
      <c r="F332" s="129" t="s">
        <v>1110</v>
      </c>
      <c r="G332" s="133" t="s">
        <v>1111</v>
      </c>
      <c r="H332" s="129" t="s">
        <v>1112</v>
      </c>
      <c r="I332" s="129" t="s">
        <v>1113</v>
      </c>
      <c r="J332" s="129" t="s">
        <v>3324</v>
      </c>
      <c r="K332" s="129" t="s">
        <v>1114</v>
      </c>
      <c r="L332" s="129" t="s">
        <v>1115</v>
      </c>
    </row>
    <row r="333" spans="1:12" x14ac:dyDescent="0.25">
      <c r="A333" s="129" t="str">
        <f t="shared" si="5"/>
        <v>CGT-FO27</v>
      </c>
      <c r="B333" s="129" t="s">
        <v>43</v>
      </c>
      <c r="C333" s="143">
        <v>27</v>
      </c>
      <c r="D333" s="140" t="s">
        <v>1265</v>
      </c>
      <c r="E333" s="147" t="s">
        <v>1266</v>
      </c>
      <c r="F333" s="129" t="s">
        <v>2625</v>
      </c>
      <c r="G333" s="133" t="s">
        <v>1268</v>
      </c>
      <c r="H333" s="129" t="s">
        <v>1269</v>
      </c>
      <c r="I333" s="129" t="s">
        <v>1270</v>
      </c>
      <c r="J333" s="129" t="s">
        <v>692</v>
      </c>
      <c r="K333" s="129" t="s">
        <v>1271</v>
      </c>
      <c r="L333" s="129" t="s">
        <v>1272</v>
      </c>
    </row>
    <row r="334" spans="1:12" x14ac:dyDescent="0.25">
      <c r="A334" s="129" t="str">
        <f t="shared" si="5"/>
        <v>CGT-FO28</v>
      </c>
      <c r="B334" s="129" t="s">
        <v>43</v>
      </c>
      <c r="C334" s="143">
        <v>28</v>
      </c>
      <c r="D334" s="140" t="s">
        <v>1273</v>
      </c>
      <c r="E334" s="147" t="s">
        <v>1274</v>
      </c>
      <c r="F334" s="129" t="s">
        <v>4393</v>
      </c>
      <c r="G334" s="133" t="s">
        <v>1276</v>
      </c>
      <c r="H334" s="129" t="s">
        <v>1277</v>
      </c>
      <c r="I334" s="129" t="s">
        <v>1278</v>
      </c>
      <c r="J334" s="129" t="s">
        <v>692</v>
      </c>
      <c r="K334" s="129" t="s">
        <v>1279</v>
      </c>
      <c r="L334" s="129" t="s">
        <v>1280</v>
      </c>
    </row>
    <row r="335" spans="1:12" x14ac:dyDescent="0.25">
      <c r="A335" s="129" t="str">
        <f t="shared" si="5"/>
        <v>CGT-FO29</v>
      </c>
      <c r="B335" s="129" t="s">
        <v>43</v>
      </c>
      <c r="C335" s="143">
        <v>29</v>
      </c>
      <c r="D335" s="140" t="s">
        <v>1281</v>
      </c>
      <c r="E335" s="147" t="s">
        <v>1282</v>
      </c>
      <c r="F335" s="129" t="s">
        <v>1283</v>
      </c>
      <c r="G335" s="133" t="s">
        <v>1284</v>
      </c>
      <c r="H335" s="129" t="s">
        <v>1285</v>
      </c>
      <c r="I335" s="129" t="s">
        <v>1287</v>
      </c>
      <c r="J335" s="129" t="s">
        <v>1286</v>
      </c>
      <c r="K335" s="129" t="s">
        <v>1288</v>
      </c>
      <c r="L335" s="129" t="s">
        <v>1289</v>
      </c>
    </row>
    <row r="336" spans="1:12" x14ac:dyDescent="0.25">
      <c r="A336" s="129" t="str">
        <f t="shared" si="5"/>
        <v>CGT-FO30</v>
      </c>
      <c r="B336" s="129" t="s">
        <v>43</v>
      </c>
      <c r="C336" s="143">
        <v>30</v>
      </c>
      <c r="D336" s="140" t="s">
        <v>1290</v>
      </c>
      <c r="E336" s="147" t="s">
        <v>1291</v>
      </c>
      <c r="F336" s="129" t="s">
        <v>1292</v>
      </c>
      <c r="G336" s="133" t="s">
        <v>1293</v>
      </c>
      <c r="H336" s="129" t="s">
        <v>1294</v>
      </c>
      <c r="I336" s="129" t="s">
        <v>1295</v>
      </c>
      <c r="J336" s="129" t="s">
        <v>3328</v>
      </c>
      <c r="K336" s="129" t="s">
        <v>1296</v>
      </c>
      <c r="L336" s="129" t="s">
        <v>1297</v>
      </c>
    </row>
    <row r="337" spans="1:12" x14ac:dyDescent="0.25">
      <c r="A337" s="129" t="str">
        <f t="shared" si="5"/>
        <v>CGT-FO31</v>
      </c>
      <c r="B337" s="129" t="s">
        <v>43</v>
      </c>
      <c r="C337" s="143">
        <v>31</v>
      </c>
      <c r="D337" s="140" t="s">
        <v>1298</v>
      </c>
      <c r="E337" s="147" t="s">
        <v>1299</v>
      </c>
      <c r="F337" s="129" t="s">
        <v>1300</v>
      </c>
      <c r="G337" s="133" t="s">
        <v>1301</v>
      </c>
      <c r="H337" s="129" t="s">
        <v>1302</v>
      </c>
      <c r="I337" s="129" t="s">
        <v>1303</v>
      </c>
      <c r="J337" s="129" t="s">
        <v>692</v>
      </c>
      <c r="K337" s="129" t="s">
        <v>1304</v>
      </c>
      <c r="L337" s="129" t="s">
        <v>1305</v>
      </c>
    </row>
    <row r="338" spans="1:12" x14ac:dyDescent="0.25">
      <c r="A338" s="129" t="str">
        <f t="shared" si="5"/>
        <v>CGT-FO32</v>
      </c>
      <c r="B338" s="129" t="s">
        <v>43</v>
      </c>
      <c r="C338" s="143">
        <v>32</v>
      </c>
      <c r="D338" s="140" t="s">
        <v>1306</v>
      </c>
      <c r="E338" s="147" t="s">
        <v>1307</v>
      </c>
      <c r="F338" s="129" t="s">
        <v>1308</v>
      </c>
      <c r="G338" s="133" t="s">
        <v>1309</v>
      </c>
      <c r="H338" s="129" t="s">
        <v>1310</v>
      </c>
      <c r="I338" s="129" t="s">
        <v>1312</v>
      </c>
      <c r="J338" s="129" t="s">
        <v>1311</v>
      </c>
      <c r="K338" s="129" t="s">
        <v>1313</v>
      </c>
      <c r="L338" s="129" t="s">
        <v>1314</v>
      </c>
    </row>
    <row r="339" spans="1:12" x14ac:dyDescent="0.25">
      <c r="A339" s="129" t="str">
        <f t="shared" si="5"/>
        <v>CGT-FO33</v>
      </c>
      <c r="B339" s="129" t="s">
        <v>43</v>
      </c>
      <c r="C339" s="143">
        <v>33</v>
      </c>
      <c r="D339" s="140" t="s">
        <v>1315</v>
      </c>
      <c r="E339" s="147" t="s">
        <v>1316</v>
      </c>
      <c r="F339" s="129" t="s">
        <v>1317</v>
      </c>
      <c r="G339" s="133" t="s">
        <v>1318</v>
      </c>
      <c r="H339" s="129" t="s">
        <v>4173</v>
      </c>
      <c r="I339" s="129" t="s">
        <v>1320</v>
      </c>
      <c r="J339" s="129" t="s">
        <v>1319</v>
      </c>
      <c r="K339" s="129" t="s">
        <v>1321</v>
      </c>
      <c r="L339" s="129" t="s">
        <v>1322</v>
      </c>
    </row>
    <row r="340" spans="1:12" x14ac:dyDescent="0.25">
      <c r="A340" s="129" t="str">
        <f t="shared" si="5"/>
        <v>CGT-FO34</v>
      </c>
      <c r="B340" s="129" t="s">
        <v>43</v>
      </c>
      <c r="C340" s="143">
        <v>34</v>
      </c>
      <c r="D340" s="140" t="s">
        <v>1323</v>
      </c>
      <c r="E340" s="147" t="s">
        <v>1324</v>
      </c>
      <c r="F340" s="129" t="s">
        <v>1325</v>
      </c>
      <c r="G340" s="133" t="s">
        <v>1326</v>
      </c>
      <c r="H340" s="129" t="s">
        <v>1327</v>
      </c>
      <c r="I340" s="129" t="s">
        <v>1329</v>
      </c>
      <c r="J340" s="129" t="s">
        <v>1328</v>
      </c>
      <c r="K340" s="129" t="s">
        <v>1330</v>
      </c>
      <c r="L340" s="129" t="s">
        <v>1331</v>
      </c>
    </row>
    <row r="341" spans="1:12" x14ac:dyDescent="0.25">
      <c r="A341" s="129" t="str">
        <f t="shared" si="5"/>
        <v>CGT-FO35</v>
      </c>
      <c r="B341" s="129" t="s">
        <v>43</v>
      </c>
      <c r="C341" s="143">
        <v>35</v>
      </c>
      <c r="D341" s="140" t="s">
        <v>1332</v>
      </c>
      <c r="E341" s="147" t="s">
        <v>1333</v>
      </c>
      <c r="F341" s="129" t="s">
        <v>1334</v>
      </c>
      <c r="G341" s="133" t="s">
        <v>1335</v>
      </c>
      <c r="H341" s="129" t="s">
        <v>1336</v>
      </c>
      <c r="I341" s="129" t="s">
        <v>1338</v>
      </c>
      <c r="J341" s="129" t="s">
        <v>1337</v>
      </c>
      <c r="K341" s="129" t="s">
        <v>1339</v>
      </c>
      <c r="L341" s="129" t="s">
        <v>1340</v>
      </c>
    </row>
    <row r="342" spans="1:12" x14ac:dyDescent="0.25">
      <c r="A342" s="129" t="str">
        <f t="shared" si="5"/>
        <v>CGT-FO36</v>
      </c>
      <c r="B342" s="129" t="s">
        <v>43</v>
      </c>
      <c r="C342" s="143">
        <v>36</v>
      </c>
      <c r="D342" s="140" t="s">
        <v>1341</v>
      </c>
      <c r="E342" s="147" t="s">
        <v>1342</v>
      </c>
      <c r="F342" s="129" t="s">
        <v>1343</v>
      </c>
      <c r="G342" s="133" t="s">
        <v>1344</v>
      </c>
      <c r="H342" s="129" t="s">
        <v>3702</v>
      </c>
      <c r="I342" s="48" t="s">
        <v>1346</v>
      </c>
      <c r="J342" s="129" t="s">
        <v>1345</v>
      </c>
      <c r="K342" s="129" t="s">
        <v>1347</v>
      </c>
      <c r="L342" s="129" t="s">
        <v>1348</v>
      </c>
    </row>
    <row r="343" spans="1:12" x14ac:dyDescent="0.25">
      <c r="A343" s="129" t="str">
        <f t="shared" si="5"/>
        <v>CGT-FO37</v>
      </c>
      <c r="B343" s="129" t="s">
        <v>43</v>
      </c>
      <c r="C343" s="143">
        <v>37</v>
      </c>
      <c r="D343" s="140" t="s">
        <v>1349</v>
      </c>
      <c r="E343" s="147" t="s">
        <v>1350</v>
      </c>
      <c r="F343" s="129" t="s">
        <v>4428</v>
      </c>
      <c r="G343" s="50" t="s">
        <v>1351</v>
      </c>
      <c r="H343" s="129" t="s">
        <v>3706</v>
      </c>
      <c r="I343" s="48" t="s">
        <v>1353</v>
      </c>
      <c r="J343" s="129" t="s">
        <v>1352</v>
      </c>
      <c r="K343" s="129" t="s">
        <v>1354</v>
      </c>
      <c r="L343" s="129" t="s">
        <v>692</v>
      </c>
    </row>
    <row r="344" spans="1:12" x14ac:dyDescent="0.25">
      <c r="A344" s="129" t="str">
        <f t="shared" si="5"/>
        <v>CGT-FO38</v>
      </c>
      <c r="B344" s="129" t="s">
        <v>43</v>
      </c>
      <c r="C344" s="143">
        <v>38</v>
      </c>
      <c r="D344" s="140" t="s">
        <v>1355</v>
      </c>
      <c r="E344" s="147" t="s">
        <v>1356</v>
      </c>
      <c r="F344" s="129" t="s">
        <v>4429</v>
      </c>
      <c r="G344" s="50" t="s">
        <v>1357</v>
      </c>
      <c r="H344" s="129" t="s">
        <v>4174</v>
      </c>
      <c r="I344" s="48" t="s">
        <v>1359</v>
      </c>
      <c r="J344" s="129" t="s">
        <v>1358</v>
      </c>
      <c r="K344" s="129" t="s">
        <v>1360</v>
      </c>
      <c r="L344" s="129" t="s">
        <v>692</v>
      </c>
    </row>
    <row r="345" spans="1:12" x14ac:dyDescent="0.25">
      <c r="A345" s="129" t="str">
        <f t="shared" si="5"/>
        <v>CGT-FO39</v>
      </c>
      <c r="B345" s="129" t="s">
        <v>43</v>
      </c>
      <c r="C345" s="143">
        <v>39</v>
      </c>
      <c r="D345" s="140" t="s">
        <v>1361</v>
      </c>
      <c r="E345" s="147" t="s">
        <v>1362</v>
      </c>
      <c r="F345" s="49" t="s">
        <v>1363</v>
      </c>
      <c r="G345" s="50" t="s">
        <v>1364</v>
      </c>
      <c r="H345" s="129" t="s">
        <v>1365</v>
      </c>
      <c r="I345" s="48" t="s">
        <v>1366</v>
      </c>
      <c r="J345" s="129" t="s">
        <v>692</v>
      </c>
      <c r="K345" s="129" t="s">
        <v>1367</v>
      </c>
      <c r="L345" s="129" t="s">
        <v>692</v>
      </c>
    </row>
    <row r="346" spans="1:12" x14ac:dyDescent="0.25">
      <c r="A346" s="129" t="str">
        <f t="shared" si="5"/>
        <v>CGT-FO40</v>
      </c>
      <c r="B346" s="129" t="s">
        <v>43</v>
      </c>
      <c r="C346" s="143">
        <v>40</v>
      </c>
      <c r="D346" s="140" t="s">
        <v>1368</v>
      </c>
      <c r="E346" s="147" t="s">
        <v>1369</v>
      </c>
      <c r="F346" s="129" t="s">
        <v>4432</v>
      </c>
      <c r="G346" s="50" t="s">
        <v>1370</v>
      </c>
      <c r="H346" s="129" t="s">
        <v>4175</v>
      </c>
      <c r="I346" s="48" t="s">
        <v>1371</v>
      </c>
      <c r="J346" s="129" t="s">
        <v>692</v>
      </c>
      <c r="K346" s="129" t="s">
        <v>1372</v>
      </c>
      <c r="L346" s="129" t="s">
        <v>692</v>
      </c>
    </row>
    <row r="347" spans="1:12" x14ac:dyDescent="0.25">
      <c r="A347" s="129" t="str">
        <f t="shared" si="5"/>
        <v>CGT-FO41</v>
      </c>
      <c r="B347" s="129" t="s">
        <v>43</v>
      </c>
      <c r="C347" s="143">
        <v>41</v>
      </c>
      <c r="D347" s="140" t="s">
        <v>1373</v>
      </c>
      <c r="E347" s="147" t="s">
        <v>1374</v>
      </c>
      <c r="F347" s="129" t="s">
        <v>2328</v>
      </c>
      <c r="G347" s="133" t="s">
        <v>1375</v>
      </c>
      <c r="H347" s="129" t="s">
        <v>1376</v>
      </c>
      <c r="I347" s="129" t="s">
        <v>1377</v>
      </c>
      <c r="J347" s="129" t="s">
        <v>692</v>
      </c>
      <c r="K347" s="129" t="s">
        <v>1378</v>
      </c>
      <c r="L347" s="129" t="s">
        <v>1379</v>
      </c>
    </row>
    <row r="348" spans="1:12" x14ac:dyDescent="0.25">
      <c r="A348" s="129" t="str">
        <f t="shared" si="5"/>
        <v>CGT-FO42</v>
      </c>
      <c r="B348" s="129" t="s">
        <v>43</v>
      </c>
      <c r="C348" s="143">
        <v>42</v>
      </c>
      <c r="D348" s="140" t="s">
        <v>1380</v>
      </c>
      <c r="E348" s="147" t="s">
        <v>1381</v>
      </c>
      <c r="F348" s="129" t="s">
        <v>1382</v>
      </c>
      <c r="G348" s="133" t="s">
        <v>1383</v>
      </c>
      <c r="H348" s="129" t="s">
        <v>4176</v>
      </c>
      <c r="I348" s="129" t="s">
        <v>1384</v>
      </c>
      <c r="J348" s="129" t="s">
        <v>692</v>
      </c>
      <c r="K348" s="129" t="s">
        <v>1385</v>
      </c>
      <c r="L348" s="129" t="s">
        <v>1386</v>
      </c>
    </row>
    <row r="349" spans="1:12" x14ac:dyDescent="0.25">
      <c r="A349" s="129" t="str">
        <f t="shared" si="5"/>
        <v>CGT-FO43</v>
      </c>
      <c r="B349" s="129" t="s">
        <v>43</v>
      </c>
      <c r="C349" s="143">
        <v>43</v>
      </c>
      <c r="D349" s="140" t="s">
        <v>1387</v>
      </c>
      <c r="E349" s="147" t="s">
        <v>1388</v>
      </c>
      <c r="F349" s="129" t="s">
        <v>1389</v>
      </c>
      <c r="G349" s="133" t="s">
        <v>1390</v>
      </c>
      <c r="H349" s="129" t="s">
        <v>1391</v>
      </c>
      <c r="I349" s="129" t="s">
        <v>1392</v>
      </c>
      <c r="J349" s="129" t="s">
        <v>692</v>
      </c>
      <c r="K349" s="129" t="s">
        <v>1393</v>
      </c>
      <c r="L349" s="129" t="s">
        <v>1394</v>
      </c>
    </row>
    <row r="350" spans="1:12" x14ac:dyDescent="0.25">
      <c r="A350" s="129" t="str">
        <f t="shared" si="5"/>
        <v>CGT-FO44</v>
      </c>
      <c r="B350" s="129" t="s">
        <v>43</v>
      </c>
      <c r="C350" s="143">
        <v>44</v>
      </c>
      <c r="D350" s="140" t="s">
        <v>1395</v>
      </c>
      <c r="E350" s="147" t="s">
        <v>1396</v>
      </c>
      <c r="F350" s="129" t="s">
        <v>1397</v>
      </c>
      <c r="G350" s="133" t="s">
        <v>1398</v>
      </c>
      <c r="H350" s="129" t="s">
        <v>1399</v>
      </c>
      <c r="I350" s="129" t="s">
        <v>1401</v>
      </c>
      <c r="J350" s="129" t="s">
        <v>1400</v>
      </c>
      <c r="K350" s="129" t="s">
        <v>1402</v>
      </c>
      <c r="L350" s="129" t="s">
        <v>1403</v>
      </c>
    </row>
    <row r="351" spans="1:12" x14ac:dyDescent="0.25">
      <c r="A351" s="129" t="str">
        <f t="shared" si="5"/>
        <v>CGT-FO45</v>
      </c>
      <c r="B351" s="129" t="s">
        <v>43</v>
      </c>
      <c r="C351" s="134">
        <v>45</v>
      </c>
      <c r="D351" s="129" t="s">
        <v>1404</v>
      </c>
      <c r="E351" s="147" t="s">
        <v>1405</v>
      </c>
      <c r="F351" s="129" t="s">
        <v>1406</v>
      </c>
      <c r="G351" s="133" t="s">
        <v>1407</v>
      </c>
      <c r="H351" s="129" t="s">
        <v>1408</v>
      </c>
      <c r="I351" s="129" t="s">
        <v>1409</v>
      </c>
      <c r="J351" s="129" t="s">
        <v>692</v>
      </c>
      <c r="K351" s="129" t="s">
        <v>1410</v>
      </c>
      <c r="L351" s="129" t="s">
        <v>1411</v>
      </c>
    </row>
    <row r="352" spans="1:12" x14ac:dyDescent="0.25">
      <c r="A352" s="129" t="str">
        <f t="shared" si="5"/>
        <v>CGT-FO46</v>
      </c>
      <c r="B352" s="129" t="s">
        <v>43</v>
      </c>
      <c r="C352" s="134">
        <v>46</v>
      </c>
      <c r="D352" s="129" t="s">
        <v>1412</v>
      </c>
      <c r="E352" s="147" t="s">
        <v>1413</v>
      </c>
      <c r="F352" s="129" t="s">
        <v>1414</v>
      </c>
      <c r="G352" s="133" t="s">
        <v>1415</v>
      </c>
      <c r="H352" s="129" t="s">
        <v>1416</v>
      </c>
      <c r="I352" s="129" t="s">
        <v>1417</v>
      </c>
      <c r="J352" s="129" t="s">
        <v>692</v>
      </c>
      <c r="K352" s="129" t="s">
        <v>1418</v>
      </c>
      <c r="L352" s="129" t="s">
        <v>1419</v>
      </c>
    </row>
    <row r="353" spans="1:12" x14ac:dyDescent="0.25">
      <c r="A353" s="129" t="str">
        <f t="shared" si="5"/>
        <v>CGT-FO47</v>
      </c>
      <c r="B353" s="129" t="s">
        <v>43</v>
      </c>
      <c r="C353" s="134">
        <v>47</v>
      </c>
      <c r="D353" s="129" t="s">
        <v>1420</v>
      </c>
      <c r="E353" s="147" t="s">
        <v>1421</v>
      </c>
      <c r="F353" s="129" t="s">
        <v>4439</v>
      </c>
      <c r="G353" s="133" t="s">
        <v>1422</v>
      </c>
      <c r="H353" s="129" t="s">
        <v>4177</v>
      </c>
      <c r="I353" s="129" t="s">
        <v>1423</v>
      </c>
      <c r="J353" s="129" t="s">
        <v>692</v>
      </c>
      <c r="K353" s="129" t="s">
        <v>1424</v>
      </c>
      <c r="L353" s="129" t="s">
        <v>1425</v>
      </c>
    </row>
    <row r="354" spans="1:12" x14ac:dyDescent="0.25">
      <c r="A354" s="129" t="str">
        <f t="shared" si="5"/>
        <v>CGT-FO48</v>
      </c>
      <c r="B354" s="129" t="s">
        <v>43</v>
      </c>
      <c r="C354" s="134">
        <v>48</v>
      </c>
      <c r="D354" s="129" t="s">
        <v>1426</v>
      </c>
      <c r="E354" s="147" t="s">
        <v>1427</v>
      </c>
      <c r="F354" s="129" t="s">
        <v>2996</v>
      </c>
      <c r="G354" s="133" t="s">
        <v>1428</v>
      </c>
      <c r="H354" s="129" t="s">
        <v>1429</v>
      </c>
      <c r="I354" s="129" t="s">
        <v>1430</v>
      </c>
      <c r="J354" s="129" t="s">
        <v>692</v>
      </c>
      <c r="K354" s="129" t="s">
        <v>1431</v>
      </c>
      <c r="L354" s="129" t="s">
        <v>1432</v>
      </c>
    </row>
    <row r="355" spans="1:12" x14ac:dyDescent="0.25">
      <c r="A355" s="129" t="str">
        <f t="shared" si="5"/>
        <v>CGT-FO49</v>
      </c>
      <c r="B355" s="129" t="s">
        <v>43</v>
      </c>
      <c r="C355" s="134">
        <v>49</v>
      </c>
      <c r="D355" s="129" t="s">
        <v>1433</v>
      </c>
      <c r="E355" s="147" t="s">
        <v>1434</v>
      </c>
      <c r="F355" s="129" t="s">
        <v>4440</v>
      </c>
      <c r="G355" s="133" t="s">
        <v>1435</v>
      </c>
      <c r="H355" s="129" t="s">
        <v>4178</v>
      </c>
      <c r="I355" s="129" t="s">
        <v>1436</v>
      </c>
      <c r="J355" s="129" t="s">
        <v>3329</v>
      </c>
      <c r="K355" s="129" t="s">
        <v>1437</v>
      </c>
      <c r="L355" s="129" t="s">
        <v>1438</v>
      </c>
    </row>
    <row r="356" spans="1:12" x14ac:dyDescent="0.25">
      <c r="A356" s="129" t="str">
        <f t="shared" si="5"/>
        <v>CGT-FO50</v>
      </c>
      <c r="B356" s="129" t="s">
        <v>43</v>
      </c>
      <c r="C356" s="134">
        <v>50</v>
      </c>
      <c r="D356" s="129" t="s">
        <v>1439</v>
      </c>
      <c r="E356" s="147" t="s">
        <v>1440</v>
      </c>
      <c r="F356" s="129" t="s">
        <v>3766</v>
      </c>
      <c r="G356" s="133" t="s">
        <v>1441</v>
      </c>
      <c r="H356" s="129" t="s">
        <v>1442</v>
      </c>
      <c r="I356" s="129" t="s">
        <v>1444</v>
      </c>
      <c r="J356" s="129" t="s">
        <v>1443</v>
      </c>
      <c r="K356" s="129" t="s">
        <v>1445</v>
      </c>
      <c r="L356" s="129" t="s">
        <v>1446</v>
      </c>
    </row>
    <row r="357" spans="1:12" x14ac:dyDescent="0.25">
      <c r="A357" s="129" t="str">
        <f t="shared" si="5"/>
        <v>CGT-FO51</v>
      </c>
      <c r="B357" s="129" t="s">
        <v>43</v>
      </c>
      <c r="C357" s="134">
        <v>51</v>
      </c>
      <c r="D357" s="129" t="s">
        <v>1447</v>
      </c>
      <c r="E357" s="147" t="s">
        <v>1448</v>
      </c>
      <c r="F357" s="129" t="s">
        <v>4446</v>
      </c>
      <c r="G357" s="133" t="s">
        <v>1449</v>
      </c>
      <c r="H357" s="129" t="s">
        <v>4179</v>
      </c>
      <c r="I357" s="129" t="s">
        <v>1450</v>
      </c>
      <c r="J357" s="129" t="s">
        <v>692</v>
      </c>
      <c r="K357" s="129" t="s">
        <v>1451</v>
      </c>
      <c r="L357" s="129" t="s">
        <v>1452</v>
      </c>
    </row>
    <row r="358" spans="1:12" x14ac:dyDescent="0.25">
      <c r="A358" s="129" t="str">
        <f t="shared" si="5"/>
        <v>CGT-FO52</v>
      </c>
      <c r="B358" s="129" t="s">
        <v>43</v>
      </c>
      <c r="C358" s="134">
        <v>52</v>
      </c>
      <c r="D358" s="129" t="s">
        <v>1453</v>
      </c>
      <c r="E358" s="147" t="s">
        <v>1454</v>
      </c>
      <c r="F358" s="129" t="s">
        <v>1455</v>
      </c>
      <c r="G358" s="133" t="s">
        <v>1456</v>
      </c>
      <c r="H358" s="129" t="s">
        <v>4180</v>
      </c>
      <c r="I358" s="129" t="s">
        <v>1457</v>
      </c>
      <c r="J358" s="129" t="s">
        <v>3330</v>
      </c>
      <c r="K358" s="129" t="s">
        <v>1458</v>
      </c>
      <c r="L358" s="129" t="s">
        <v>1459</v>
      </c>
    </row>
    <row r="359" spans="1:12" x14ac:dyDescent="0.25">
      <c r="A359" s="129" t="str">
        <f t="shared" si="5"/>
        <v>CGT-FO53</v>
      </c>
      <c r="B359" s="129" t="s">
        <v>43</v>
      </c>
      <c r="C359" s="134">
        <v>53</v>
      </c>
      <c r="D359" s="129" t="s">
        <v>1460</v>
      </c>
      <c r="E359" s="147" t="s">
        <v>1461</v>
      </c>
      <c r="F359" s="129" t="s">
        <v>1462</v>
      </c>
      <c r="G359" s="133" t="s">
        <v>1463</v>
      </c>
      <c r="H359" s="129" t="s">
        <v>4181</v>
      </c>
      <c r="I359" s="129" t="s">
        <v>1465</v>
      </c>
      <c r="J359" s="129" t="s">
        <v>1464</v>
      </c>
      <c r="K359" s="129" t="s">
        <v>1466</v>
      </c>
      <c r="L359" s="129" t="s">
        <v>1467</v>
      </c>
    </row>
    <row r="360" spans="1:12" x14ac:dyDescent="0.25">
      <c r="A360" s="129" t="str">
        <f t="shared" si="5"/>
        <v>CGT-FO54</v>
      </c>
      <c r="B360" s="129" t="s">
        <v>43</v>
      </c>
      <c r="C360" s="134">
        <v>54</v>
      </c>
      <c r="D360" s="129" t="s">
        <v>1468</v>
      </c>
      <c r="E360" s="147" t="s">
        <v>1469</v>
      </c>
      <c r="F360" s="129" t="s">
        <v>1470</v>
      </c>
      <c r="G360" s="133" t="s">
        <v>1471</v>
      </c>
      <c r="H360" s="129" t="s">
        <v>1472</v>
      </c>
      <c r="I360" s="129" t="s">
        <v>1473</v>
      </c>
      <c r="J360" s="129" t="s">
        <v>692</v>
      </c>
      <c r="K360" s="129" t="s">
        <v>1474</v>
      </c>
      <c r="L360" s="129" t="s">
        <v>1475</v>
      </c>
    </row>
    <row r="361" spans="1:12" x14ac:dyDescent="0.25">
      <c r="A361" s="129" t="str">
        <f t="shared" si="5"/>
        <v>CGT-FO55</v>
      </c>
      <c r="B361" s="129" t="s">
        <v>43</v>
      </c>
      <c r="C361" s="134">
        <v>55</v>
      </c>
      <c r="D361" s="129" t="s">
        <v>1476</v>
      </c>
      <c r="E361" s="147" t="s">
        <v>1477</v>
      </c>
      <c r="F361" s="129" t="s">
        <v>4455</v>
      </c>
      <c r="G361" s="133" t="s">
        <v>1478</v>
      </c>
      <c r="H361" s="129" t="s">
        <v>4182</v>
      </c>
      <c r="I361" s="129" t="s">
        <v>1479</v>
      </c>
      <c r="J361" s="129" t="s">
        <v>692</v>
      </c>
      <c r="K361" s="129" t="s">
        <v>1480</v>
      </c>
      <c r="L361" s="129" t="s">
        <v>1481</v>
      </c>
    </row>
    <row r="362" spans="1:12" x14ac:dyDescent="0.25">
      <c r="A362" s="129" t="str">
        <f t="shared" si="5"/>
        <v>CGT-FO56</v>
      </c>
      <c r="B362" s="129" t="s">
        <v>43</v>
      </c>
      <c r="C362" s="134">
        <v>56</v>
      </c>
      <c r="D362" s="129" t="s">
        <v>1482</v>
      </c>
      <c r="E362" s="147" t="s">
        <v>1483</v>
      </c>
      <c r="F362" s="129" t="s">
        <v>1484</v>
      </c>
      <c r="G362" s="133" t="s">
        <v>1485</v>
      </c>
      <c r="H362" s="129" t="s">
        <v>4183</v>
      </c>
      <c r="I362" s="129" t="s">
        <v>1486</v>
      </c>
      <c r="J362" s="129" t="s">
        <v>692</v>
      </c>
      <c r="K362" s="129" t="s">
        <v>1487</v>
      </c>
      <c r="L362" s="129" t="s">
        <v>1488</v>
      </c>
    </row>
    <row r="363" spans="1:12" x14ac:dyDescent="0.25">
      <c r="A363" s="129" t="str">
        <f t="shared" si="5"/>
        <v>CGT-FO57</v>
      </c>
      <c r="B363" s="129" t="s">
        <v>43</v>
      </c>
      <c r="C363" s="134">
        <v>57</v>
      </c>
      <c r="D363" s="129" t="s">
        <v>1489</v>
      </c>
      <c r="E363" s="147" t="s">
        <v>1490</v>
      </c>
      <c r="F363" s="129" t="s">
        <v>1491</v>
      </c>
      <c r="G363" s="133" t="s">
        <v>1492</v>
      </c>
      <c r="H363" s="129" t="s">
        <v>4184</v>
      </c>
      <c r="I363" s="129" t="s">
        <v>1494</v>
      </c>
      <c r="J363" s="129" t="s">
        <v>1493</v>
      </c>
      <c r="K363" s="129" t="s">
        <v>1495</v>
      </c>
      <c r="L363" s="129" t="s">
        <v>1496</v>
      </c>
    </row>
    <row r="364" spans="1:12" x14ac:dyDescent="0.25">
      <c r="A364" s="129" t="str">
        <f t="shared" si="5"/>
        <v>CGT-FO58</v>
      </c>
      <c r="B364" s="129" t="s">
        <v>43</v>
      </c>
      <c r="C364" s="134">
        <v>58</v>
      </c>
      <c r="D364" s="129" t="s">
        <v>1497</v>
      </c>
      <c r="E364" s="147" t="s">
        <v>1498</v>
      </c>
      <c r="F364" s="129" t="s">
        <v>1499</v>
      </c>
      <c r="G364" s="133" t="s">
        <v>1500</v>
      </c>
      <c r="H364" s="129" t="s">
        <v>4185</v>
      </c>
      <c r="I364" s="129" t="s">
        <v>1502</v>
      </c>
      <c r="J364" s="129" t="s">
        <v>1501</v>
      </c>
      <c r="K364" s="129" t="s">
        <v>1503</v>
      </c>
      <c r="L364" s="129" t="s">
        <v>1504</v>
      </c>
    </row>
    <row r="365" spans="1:12" x14ac:dyDescent="0.25">
      <c r="A365" s="129" t="str">
        <f t="shared" si="5"/>
        <v>CGT-FO59</v>
      </c>
      <c r="B365" s="129" t="s">
        <v>43</v>
      </c>
      <c r="C365" s="134">
        <v>59</v>
      </c>
      <c r="D365" s="129" t="s">
        <v>1505</v>
      </c>
      <c r="E365" s="147" t="s">
        <v>1506</v>
      </c>
      <c r="F365" s="129" t="s">
        <v>1507</v>
      </c>
      <c r="G365" s="133" t="s">
        <v>1508</v>
      </c>
      <c r="H365" s="129" t="s">
        <v>1509</v>
      </c>
      <c r="I365" s="129" t="s">
        <v>1511</v>
      </c>
      <c r="J365" s="129" t="s">
        <v>1510</v>
      </c>
      <c r="K365" s="129" t="s">
        <v>1512</v>
      </c>
      <c r="L365" s="129" t="s">
        <v>1513</v>
      </c>
    </row>
    <row r="366" spans="1:12" x14ac:dyDescent="0.25">
      <c r="A366" s="129" t="str">
        <f t="shared" si="5"/>
        <v>CGT-FO60</v>
      </c>
      <c r="B366" s="129" t="s">
        <v>43</v>
      </c>
      <c r="C366" s="134">
        <v>60</v>
      </c>
      <c r="D366" s="129" t="s">
        <v>1514</v>
      </c>
      <c r="E366" s="147" t="s">
        <v>1515</v>
      </c>
      <c r="F366" s="129" t="s">
        <v>1516</v>
      </c>
      <c r="G366" s="133" t="s">
        <v>1517</v>
      </c>
      <c r="H366" s="129" t="s">
        <v>1518</v>
      </c>
      <c r="I366" s="129" t="s">
        <v>1519</v>
      </c>
      <c r="J366" s="129" t="s">
        <v>3331</v>
      </c>
      <c r="K366" s="129" t="s">
        <v>1520</v>
      </c>
      <c r="L366" s="129" t="s">
        <v>1521</v>
      </c>
    </row>
    <row r="367" spans="1:12" x14ac:dyDescent="0.25">
      <c r="A367" s="129" t="str">
        <f t="shared" si="5"/>
        <v>CGT-FO61</v>
      </c>
      <c r="B367" s="129" t="s">
        <v>43</v>
      </c>
      <c r="C367" s="134">
        <v>61</v>
      </c>
      <c r="D367" s="129" t="s">
        <v>1522</v>
      </c>
      <c r="E367" s="147" t="s">
        <v>1523</v>
      </c>
      <c r="F367" s="129" t="s">
        <v>1524</v>
      </c>
      <c r="G367" s="133" t="s">
        <v>1525</v>
      </c>
      <c r="H367" s="129" t="s">
        <v>4186</v>
      </c>
      <c r="I367" s="129" t="s">
        <v>1526</v>
      </c>
      <c r="J367" s="129" t="s">
        <v>692</v>
      </c>
      <c r="K367" s="129" t="s">
        <v>1527</v>
      </c>
      <c r="L367" s="129" t="s">
        <v>1528</v>
      </c>
    </row>
    <row r="368" spans="1:12" x14ac:dyDescent="0.25">
      <c r="A368" s="129" t="str">
        <f t="shared" si="5"/>
        <v>CGT-FO62</v>
      </c>
      <c r="B368" s="129" t="s">
        <v>43</v>
      </c>
      <c r="C368" s="134">
        <v>62</v>
      </c>
      <c r="D368" s="129" t="s">
        <v>1529</v>
      </c>
      <c r="E368" s="147" t="s">
        <v>1530</v>
      </c>
      <c r="F368" s="129" t="s">
        <v>1531</v>
      </c>
      <c r="G368" s="133" t="s">
        <v>1532</v>
      </c>
      <c r="H368" s="129" t="s">
        <v>1533</v>
      </c>
      <c r="I368" s="129" t="s">
        <v>1535</v>
      </c>
      <c r="J368" s="129" t="s">
        <v>1534</v>
      </c>
      <c r="K368" s="129" t="s">
        <v>1536</v>
      </c>
      <c r="L368" s="129" t="s">
        <v>1537</v>
      </c>
    </row>
    <row r="369" spans="1:12" x14ac:dyDescent="0.25">
      <c r="A369" s="129" t="str">
        <f t="shared" si="5"/>
        <v>CGT-FO63</v>
      </c>
      <c r="B369" s="129" t="s">
        <v>43</v>
      </c>
      <c r="C369" s="134">
        <v>63</v>
      </c>
      <c r="D369" s="129" t="s">
        <v>1538</v>
      </c>
      <c r="E369" s="147" t="s">
        <v>1539</v>
      </c>
      <c r="F369" s="129" t="s">
        <v>1540</v>
      </c>
      <c r="G369" s="133" t="s">
        <v>1541</v>
      </c>
      <c r="H369" s="129" t="s">
        <v>1542</v>
      </c>
      <c r="I369" s="129" t="s">
        <v>1544</v>
      </c>
      <c r="J369" s="129" t="s">
        <v>1543</v>
      </c>
      <c r="K369" s="129" t="s">
        <v>1545</v>
      </c>
      <c r="L369" s="129" t="s">
        <v>1546</v>
      </c>
    </row>
    <row r="370" spans="1:12" x14ac:dyDescent="0.25">
      <c r="A370" s="129" t="str">
        <f t="shared" si="5"/>
        <v>CGT-FO64</v>
      </c>
      <c r="B370" s="129" t="s">
        <v>43</v>
      </c>
      <c r="C370" s="134">
        <v>64</v>
      </c>
      <c r="D370" s="129" t="s">
        <v>1547</v>
      </c>
      <c r="E370" s="147" t="s">
        <v>1548</v>
      </c>
      <c r="F370" s="129" t="s">
        <v>1549</v>
      </c>
      <c r="G370" s="133" t="s">
        <v>1550</v>
      </c>
      <c r="H370" s="129" t="s">
        <v>1551</v>
      </c>
      <c r="I370" s="129" t="s">
        <v>1552</v>
      </c>
      <c r="J370" s="129" t="s">
        <v>692</v>
      </c>
      <c r="K370" s="129" t="s">
        <v>1553</v>
      </c>
      <c r="L370" s="129" t="s">
        <v>1554</v>
      </c>
    </row>
    <row r="371" spans="1:12" x14ac:dyDescent="0.25">
      <c r="A371" s="129" t="str">
        <f t="shared" si="5"/>
        <v>CGT-FO65</v>
      </c>
      <c r="B371" s="129" t="s">
        <v>43</v>
      </c>
      <c r="C371" s="134">
        <v>65</v>
      </c>
      <c r="D371" s="129" t="s">
        <v>1555</v>
      </c>
      <c r="E371" s="147" t="s">
        <v>1556</v>
      </c>
      <c r="F371" s="129" t="s">
        <v>1557</v>
      </c>
      <c r="G371" s="133" t="s">
        <v>1558</v>
      </c>
      <c r="H371" s="129" t="s">
        <v>4187</v>
      </c>
      <c r="I371" s="129" t="s">
        <v>1560</v>
      </c>
      <c r="J371" s="129" t="s">
        <v>1559</v>
      </c>
      <c r="K371" s="129" t="s">
        <v>1561</v>
      </c>
      <c r="L371" s="129" t="s">
        <v>692</v>
      </c>
    </row>
    <row r="372" spans="1:12" x14ac:dyDescent="0.25">
      <c r="A372" s="129" t="str">
        <f t="shared" si="5"/>
        <v>CGT-FO66</v>
      </c>
      <c r="B372" s="129" t="s">
        <v>43</v>
      </c>
      <c r="C372" s="134">
        <v>66</v>
      </c>
      <c r="D372" s="129" t="s">
        <v>1562</v>
      </c>
      <c r="E372" s="147" t="s">
        <v>1563</v>
      </c>
      <c r="F372" s="129" t="s">
        <v>1564</v>
      </c>
      <c r="G372" s="133" t="s">
        <v>1565</v>
      </c>
      <c r="H372" s="129" t="s">
        <v>1566</v>
      </c>
      <c r="I372" s="129" t="s">
        <v>1567</v>
      </c>
      <c r="J372" s="129" t="s">
        <v>3332</v>
      </c>
      <c r="K372" s="129" t="s">
        <v>1568</v>
      </c>
      <c r="L372" s="129" t="s">
        <v>1569</v>
      </c>
    </row>
    <row r="373" spans="1:12" x14ac:dyDescent="0.25">
      <c r="A373" s="129" t="str">
        <f t="shared" si="5"/>
        <v>CGT-FO67</v>
      </c>
      <c r="B373" s="129" t="s">
        <v>43</v>
      </c>
      <c r="C373" s="134">
        <v>67</v>
      </c>
      <c r="D373" s="129" t="s">
        <v>1570</v>
      </c>
      <c r="E373" s="147" t="s">
        <v>1571</v>
      </c>
      <c r="F373" s="129" t="s">
        <v>1572</v>
      </c>
      <c r="G373" s="133" t="s">
        <v>1573</v>
      </c>
      <c r="H373" s="129" t="s">
        <v>1574</v>
      </c>
      <c r="I373" s="129" t="s">
        <v>1575</v>
      </c>
      <c r="J373" s="129" t="s">
        <v>692</v>
      </c>
      <c r="K373" s="129" t="s">
        <v>1576</v>
      </c>
      <c r="L373" s="129" t="s">
        <v>1577</v>
      </c>
    </row>
    <row r="374" spans="1:12" x14ac:dyDescent="0.25">
      <c r="A374" s="129" t="str">
        <f t="shared" si="5"/>
        <v>CGT-FO68</v>
      </c>
      <c r="B374" s="129" t="s">
        <v>43</v>
      </c>
      <c r="C374" s="134">
        <v>68</v>
      </c>
      <c r="D374" s="129" t="s">
        <v>1578</v>
      </c>
      <c r="E374" s="147" t="s">
        <v>1579</v>
      </c>
      <c r="F374" s="129" t="s">
        <v>1580</v>
      </c>
      <c r="G374" s="133" t="s">
        <v>1581</v>
      </c>
      <c r="H374" s="129" t="s">
        <v>1582</v>
      </c>
      <c r="I374" s="129" t="s">
        <v>1583</v>
      </c>
      <c r="J374" s="129" t="s">
        <v>692</v>
      </c>
      <c r="K374" s="129" t="s">
        <v>1584</v>
      </c>
      <c r="L374" s="129" t="s">
        <v>1585</v>
      </c>
    </row>
    <row r="375" spans="1:12" x14ac:dyDescent="0.25">
      <c r="A375" s="129" t="str">
        <f t="shared" si="5"/>
        <v>CGT-FO69</v>
      </c>
      <c r="B375" s="129" t="s">
        <v>43</v>
      </c>
      <c r="C375" s="134">
        <v>69</v>
      </c>
      <c r="D375" s="129" t="s">
        <v>1586</v>
      </c>
      <c r="E375" s="147" t="s">
        <v>1587</v>
      </c>
      <c r="F375" s="129" t="s">
        <v>1588</v>
      </c>
      <c r="G375" s="133" t="s">
        <v>1589</v>
      </c>
      <c r="H375" s="129" t="s">
        <v>4188</v>
      </c>
      <c r="I375" s="129" t="s">
        <v>1591</v>
      </c>
      <c r="J375" s="129" t="s">
        <v>1590</v>
      </c>
      <c r="K375" s="129" t="s">
        <v>1592</v>
      </c>
      <c r="L375" s="129" t="s">
        <v>692</v>
      </c>
    </row>
    <row r="376" spans="1:12" x14ac:dyDescent="0.25">
      <c r="A376" s="129" t="str">
        <f t="shared" si="5"/>
        <v>CGT-FO70</v>
      </c>
      <c r="B376" s="129" t="s">
        <v>43</v>
      </c>
      <c r="C376" s="134">
        <v>70</v>
      </c>
      <c r="D376" s="129" t="s">
        <v>1593</v>
      </c>
      <c r="E376" s="147" t="s">
        <v>1594</v>
      </c>
      <c r="F376" s="129" t="s">
        <v>4416</v>
      </c>
      <c r="G376" s="133" t="s">
        <v>1595</v>
      </c>
      <c r="H376" s="129" t="s">
        <v>4189</v>
      </c>
      <c r="I376" s="129" t="s">
        <v>1596</v>
      </c>
      <c r="J376" s="129" t="s">
        <v>692</v>
      </c>
      <c r="K376" s="129" t="s">
        <v>1597</v>
      </c>
      <c r="L376" s="129" t="s">
        <v>1598</v>
      </c>
    </row>
    <row r="377" spans="1:12" x14ac:dyDescent="0.25">
      <c r="A377" s="129" t="str">
        <f t="shared" si="5"/>
        <v>CGT-FO71</v>
      </c>
      <c r="B377" s="129" t="s">
        <v>43</v>
      </c>
      <c r="C377" s="134">
        <v>71</v>
      </c>
      <c r="D377" s="129" t="s">
        <v>1599</v>
      </c>
      <c r="E377" s="147" t="s">
        <v>1600</v>
      </c>
      <c r="F377" s="129" t="s">
        <v>1601</v>
      </c>
      <c r="G377" s="133" t="s">
        <v>1602</v>
      </c>
      <c r="H377" s="129" t="s">
        <v>1603</v>
      </c>
      <c r="I377" s="129" t="s">
        <v>1604</v>
      </c>
      <c r="J377" s="129" t="s">
        <v>692</v>
      </c>
      <c r="K377" s="129" t="s">
        <v>1605</v>
      </c>
      <c r="L377" s="129" t="s">
        <v>1606</v>
      </c>
    </row>
    <row r="378" spans="1:12" x14ac:dyDescent="0.25">
      <c r="A378" s="129" t="str">
        <f t="shared" si="5"/>
        <v>CGT-FO72</v>
      </c>
      <c r="B378" s="129" t="s">
        <v>43</v>
      </c>
      <c r="C378" s="134">
        <v>72</v>
      </c>
      <c r="D378" s="129" t="s">
        <v>1607</v>
      </c>
      <c r="E378" s="147" t="s">
        <v>1608</v>
      </c>
      <c r="F378" s="129" t="s">
        <v>1609</v>
      </c>
      <c r="G378" s="133" t="s">
        <v>1610</v>
      </c>
      <c r="H378" s="129" t="s">
        <v>1611</v>
      </c>
      <c r="I378" s="129" t="s">
        <v>1613</v>
      </c>
      <c r="J378" s="129" t="s">
        <v>1612</v>
      </c>
      <c r="K378" s="129" t="s">
        <v>1614</v>
      </c>
      <c r="L378" s="129" t="s">
        <v>1615</v>
      </c>
    </row>
    <row r="379" spans="1:12" x14ac:dyDescent="0.25">
      <c r="A379" s="129" t="str">
        <f t="shared" si="5"/>
        <v>CGT-FO73</v>
      </c>
      <c r="B379" s="129" t="s">
        <v>43</v>
      </c>
      <c r="C379" s="134">
        <v>73</v>
      </c>
      <c r="D379" s="129" t="s">
        <v>1616</v>
      </c>
      <c r="E379" s="147" t="s">
        <v>1617</v>
      </c>
      <c r="F379" s="129" t="s">
        <v>1618</v>
      </c>
      <c r="G379" s="133" t="s">
        <v>1619</v>
      </c>
      <c r="H379" s="129" t="s">
        <v>4190</v>
      </c>
      <c r="I379" s="129" t="s">
        <v>1621</v>
      </c>
      <c r="J379" s="129" t="s">
        <v>1620</v>
      </c>
      <c r="K379" s="129" t="s">
        <v>1622</v>
      </c>
      <c r="L379" s="129" t="s">
        <v>1623</v>
      </c>
    </row>
    <row r="380" spans="1:12" x14ac:dyDescent="0.25">
      <c r="A380" s="129" t="str">
        <f t="shared" si="5"/>
        <v>CGT-FO74</v>
      </c>
      <c r="B380" s="129" t="s">
        <v>43</v>
      </c>
      <c r="C380" s="134">
        <v>74</v>
      </c>
      <c r="D380" s="129" t="s">
        <v>1624</v>
      </c>
      <c r="E380" s="147" t="s">
        <v>1625</v>
      </c>
      <c r="F380" s="129" t="s">
        <v>1626</v>
      </c>
      <c r="G380" s="133" t="s">
        <v>1627</v>
      </c>
      <c r="H380" s="129" t="s">
        <v>1628</v>
      </c>
      <c r="I380" s="129" t="s">
        <v>1629</v>
      </c>
      <c r="J380" s="129" t="s">
        <v>692</v>
      </c>
      <c r="K380" s="129" t="s">
        <v>1630</v>
      </c>
      <c r="L380" s="129" t="s">
        <v>1631</v>
      </c>
    </row>
    <row r="381" spans="1:12" x14ac:dyDescent="0.25">
      <c r="A381" s="129" t="str">
        <f t="shared" si="5"/>
        <v>CGT-FO75</v>
      </c>
      <c r="B381" s="129" t="s">
        <v>43</v>
      </c>
      <c r="C381" s="134">
        <v>75</v>
      </c>
      <c r="D381" s="129" t="s">
        <v>1632</v>
      </c>
      <c r="E381" s="147" t="s">
        <v>1633</v>
      </c>
      <c r="F381" s="129" t="s">
        <v>1634</v>
      </c>
      <c r="G381" s="133" t="s">
        <v>1635</v>
      </c>
      <c r="H381" s="129" t="s">
        <v>656</v>
      </c>
      <c r="I381" s="129" t="s">
        <v>1637</v>
      </c>
      <c r="J381" s="129" t="s">
        <v>1636</v>
      </c>
      <c r="K381" s="129" t="s">
        <v>1638</v>
      </c>
      <c r="L381" s="129" t="s">
        <v>1639</v>
      </c>
    </row>
    <row r="382" spans="1:12" x14ac:dyDescent="0.25">
      <c r="A382" s="129" t="str">
        <f t="shared" si="5"/>
        <v>CGT-FO76</v>
      </c>
      <c r="B382" s="129" t="s">
        <v>43</v>
      </c>
      <c r="C382" s="134">
        <v>76</v>
      </c>
      <c r="D382" s="129" t="s">
        <v>1640</v>
      </c>
      <c r="E382" s="147" t="s">
        <v>1641</v>
      </c>
      <c r="F382" s="129" t="s">
        <v>1642</v>
      </c>
      <c r="G382" s="133" t="s">
        <v>1643</v>
      </c>
      <c r="H382" s="129" t="s">
        <v>1644</v>
      </c>
      <c r="I382" s="129" t="s">
        <v>1646</v>
      </c>
      <c r="J382" s="129" t="s">
        <v>1645</v>
      </c>
      <c r="K382" s="129" t="s">
        <v>1647</v>
      </c>
      <c r="L382" s="129" t="s">
        <v>1648</v>
      </c>
    </row>
    <row r="383" spans="1:12" x14ac:dyDescent="0.25">
      <c r="A383" s="129" t="str">
        <f t="shared" si="5"/>
        <v>CGT-FO77</v>
      </c>
      <c r="B383" s="129" t="s">
        <v>43</v>
      </c>
      <c r="C383" s="134">
        <v>77</v>
      </c>
      <c r="D383" s="129" t="s">
        <v>1649</v>
      </c>
      <c r="E383" s="147" t="s">
        <v>1650</v>
      </c>
      <c r="F383" s="129" t="s">
        <v>1651</v>
      </c>
      <c r="G383" s="133" t="s">
        <v>1652</v>
      </c>
      <c r="H383" s="129" t="s">
        <v>4191</v>
      </c>
      <c r="I383" s="129" t="s">
        <v>1654</v>
      </c>
      <c r="J383" s="129" t="s">
        <v>1653</v>
      </c>
      <c r="K383" s="129" t="s">
        <v>1655</v>
      </c>
      <c r="L383" s="129" t="s">
        <v>1656</v>
      </c>
    </row>
    <row r="384" spans="1:12" x14ac:dyDescent="0.25">
      <c r="A384" s="129" t="str">
        <f t="shared" si="5"/>
        <v>CGT-FO78</v>
      </c>
      <c r="B384" s="129" t="s">
        <v>43</v>
      </c>
      <c r="C384" s="134">
        <v>78</v>
      </c>
      <c r="D384" s="129" t="s">
        <v>1657</v>
      </c>
      <c r="E384" s="147" t="s">
        <v>1658</v>
      </c>
      <c r="F384" s="129" t="s">
        <v>1659</v>
      </c>
      <c r="G384" s="133" t="s">
        <v>1660</v>
      </c>
      <c r="H384" s="129" t="s">
        <v>2107</v>
      </c>
      <c r="I384" s="129" t="s">
        <v>1661</v>
      </c>
      <c r="J384" s="129" t="s">
        <v>692</v>
      </c>
      <c r="K384" s="129" t="s">
        <v>1662</v>
      </c>
      <c r="L384" s="129" t="s">
        <v>1663</v>
      </c>
    </row>
    <row r="385" spans="1:12" x14ac:dyDescent="0.25">
      <c r="A385" s="129" t="str">
        <f t="shared" si="5"/>
        <v>CGT-FO79</v>
      </c>
      <c r="B385" s="129" t="s">
        <v>43</v>
      </c>
      <c r="C385" s="134">
        <v>79</v>
      </c>
      <c r="D385" s="129" t="s">
        <v>1664</v>
      </c>
      <c r="E385" s="147" t="s">
        <v>1665</v>
      </c>
      <c r="F385" s="129" t="s">
        <v>1666</v>
      </c>
      <c r="G385" s="133" t="s">
        <v>1667</v>
      </c>
      <c r="H385" s="129" t="s">
        <v>1668</v>
      </c>
      <c r="I385" s="129" t="s">
        <v>1670</v>
      </c>
      <c r="J385" s="129" t="s">
        <v>1669</v>
      </c>
      <c r="K385" s="129" t="s">
        <v>1671</v>
      </c>
      <c r="L385" s="129" t="s">
        <v>1672</v>
      </c>
    </row>
    <row r="386" spans="1:12" x14ac:dyDescent="0.25">
      <c r="A386" s="129" t="str">
        <f t="shared" ref="A386:A449" si="6">B386&amp;C386</f>
        <v>CGT-FO80</v>
      </c>
      <c r="B386" s="129" t="s">
        <v>43</v>
      </c>
      <c r="C386" s="134">
        <v>80</v>
      </c>
      <c r="D386" s="129" t="s">
        <v>1673</v>
      </c>
      <c r="E386" s="147" t="s">
        <v>1674</v>
      </c>
      <c r="F386" s="129" t="s">
        <v>1675</v>
      </c>
      <c r="G386" s="133" t="s">
        <v>1676</v>
      </c>
      <c r="H386" s="129" t="s">
        <v>4192</v>
      </c>
      <c r="I386" s="129" t="s">
        <v>1677</v>
      </c>
      <c r="J386" s="129" t="s">
        <v>692</v>
      </c>
      <c r="K386" s="129" t="s">
        <v>1678</v>
      </c>
      <c r="L386" s="129" t="s">
        <v>1679</v>
      </c>
    </row>
    <row r="387" spans="1:12" x14ac:dyDescent="0.25">
      <c r="A387" s="129" t="str">
        <f t="shared" si="6"/>
        <v>CGT-FO81</v>
      </c>
      <c r="B387" s="129" t="s">
        <v>43</v>
      </c>
      <c r="C387" s="134">
        <v>81</v>
      </c>
      <c r="D387" s="129" t="s">
        <v>1680</v>
      </c>
      <c r="E387" s="147" t="s">
        <v>1681</v>
      </c>
      <c r="F387" s="129" t="s">
        <v>1682</v>
      </c>
      <c r="G387" s="133" t="s">
        <v>1683</v>
      </c>
      <c r="H387" s="129" t="s">
        <v>2120</v>
      </c>
      <c r="I387" s="129" t="s">
        <v>1684</v>
      </c>
      <c r="J387" s="129" t="s">
        <v>692</v>
      </c>
      <c r="K387" s="129" t="s">
        <v>1685</v>
      </c>
      <c r="L387" s="129" t="s">
        <v>1686</v>
      </c>
    </row>
    <row r="388" spans="1:12" x14ac:dyDescent="0.25">
      <c r="A388" s="129" t="str">
        <f t="shared" si="6"/>
        <v>CGT-FO82</v>
      </c>
      <c r="B388" s="129" t="s">
        <v>43</v>
      </c>
      <c r="C388" s="134">
        <v>82</v>
      </c>
      <c r="D388" s="129" t="s">
        <v>1687</v>
      </c>
      <c r="E388" s="147" t="s">
        <v>1688</v>
      </c>
      <c r="F388" s="129" t="s">
        <v>4484</v>
      </c>
      <c r="G388" s="133" t="s">
        <v>1689</v>
      </c>
      <c r="H388" s="129" t="s">
        <v>2124</v>
      </c>
      <c r="I388" s="129" t="s">
        <v>1691</v>
      </c>
      <c r="J388" s="129" t="s">
        <v>1690</v>
      </c>
      <c r="K388" s="129" t="s">
        <v>1692</v>
      </c>
      <c r="L388" s="129" t="s">
        <v>1693</v>
      </c>
    </row>
    <row r="389" spans="1:12" x14ac:dyDescent="0.25">
      <c r="A389" s="129" t="str">
        <f t="shared" si="6"/>
        <v>CGT-FO83</v>
      </c>
      <c r="B389" s="129" t="s">
        <v>43</v>
      </c>
      <c r="C389" s="134">
        <v>83</v>
      </c>
      <c r="D389" s="129" t="s">
        <v>1694</v>
      </c>
      <c r="E389" s="147" t="s">
        <v>1695</v>
      </c>
      <c r="F389" s="129" t="s">
        <v>1696</v>
      </c>
      <c r="G389" s="133" t="s">
        <v>1697</v>
      </c>
      <c r="H389" s="129" t="s">
        <v>2786</v>
      </c>
      <c r="I389" s="129" t="s">
        <v>1699</v>
      </c>
      <c r="J389" s="129" t="s">
        <v>1698</v>
      </c>
      <c r="K389" s="129" t="s">
        <v>1700</v>
      </c>
      <c r="L389" s="129" t="s">
        <v>1701</v>
      </c>
    </row>
    <row r="390" spans="1:12" x14ac:dyDescent="0.25">
      <c r="A390" s="129" t="str">
        <f t="shared" si="6"/>
        <v>CGT-FO84</v>
      </c>
      <c r="B390" s="129" t="s">
        <v>43</v>
      </c>
      <c r="C390" s="134">
        <v>84</v>
      </c>
      <c r="D390" s="129" t="s">
        <v>1702</v>
      </c>
      <c r="E390" s="147" t="s">
        <v>1703</v>
      </c>
      <c r="F390" s="129" t="s">
        <v>1704</v>
      </c>
      <c r="G390" s="133" t="s">
        <v>1705</v>
      </c>
      <c r="H390" s="129" t="s">
        <v>4193</v>
      </c>
      <c r="I390" s="129" t="s">
        <v>1706</v>
      </c>
      <c r="J390" s="129" t="s">
        <v>692</v>
      </c>
      <c r="K390" s="129" t="s">
        <v>1707</v>
      </c>
      <c r="L390" s="129" t="s">
        <v>1708</v>
      </c>
    </row>
    <row r="391" spans="1:12" x14ac:dyDescent="0.25">
      <c r="A391" s="129" t="str">
        <f t="shared" si="6"/>
        <v>CGT-FO85</v>
      </c>
      <c r="B391" s="129" t="s">
        <v>43</v>
      </c>
      <c r="C391" s="134">
        <v>85</v>
      </c>
      <c r="D391" s="129" t="s">
        <v>1709</v>
      </c>
      <c r="E391" s="147" t="s">
        <v>1710</v>
      </c>
      <c r="F391" s="129" t="s">
        <v>1711</v>
      </c>
      <c r="G391" s="133" t="s">
        <v>1712</v>
      </c>
      <c r="H391" s="129" t="s">
        <v>4194</v>
      </c>
      <c r="I391" s="129" t="s">
        <v>1713</v>
      </c>
      <c r="J391" s="129" t="s">
        <v>692</v>
      </c>
      <c r="K391" s="129" t="s">
        <v>1714</v>
      </c>
      <c r="L391" s="129" t="s">
        <v>1715</v>
      </c>
    </row>
    <row r="392" spans="1:12" x14ac:dyDescent="0.25">
      <c r="A392" s="129" t="str">
        <f t="shared" si="6"/>
        <v>CGT-FO86</v>
      </c>
      <c r="B392" s="129" t="s">
        <v>43</v>
      </c>
      <c r="C392" s="134">
        <v>86</v>
      </c>
      <c r="D392" s="129" t="s">
        <v>1716</v>
      </c>
      <c r="E392" s="147" t="s">
        <v>1717</v>
      </c>
      <c r="F392" s="129" t="s">
        <v>1718</v>
      </c>
      <c r="G392" s="133" t="s">
        <v>1719</v>
      </c>
      <c r="H392" s="129" t="s">
        <v>3463</v>
      </c>
      <c r="I392" s="129" t="s">
        <v>1720</v>
      </c>
      <c r="J392" s="129" t="s">
        <v>692</v>
      </c>
      <c r="K392" s="129" t="s">
        <v>1721</v>
      </c>
      <c r="L392" s="129" t="s">
        <v>1722</v>
      </c>
    </row>
    <row r="393" spans="1:12" x14ac:dyDescent="0.25">
      <c r="A393" s="129" t="str">
        <f t="shared" si="6"/>
        <v>CGT-FO87</v>
      </c>
      <c r="B393" s="129" t="s">
        <v>43</v>
      </c>
      <c r="C393" s="134">
        <v>87</v>
      </c>
      <c r="D393" s="129" t="s">
        <v>1723</v>
      </c>
      <c r="E393" s="147" t="s">
        <v>1724</v>
      </c>
      <c r="F393" s="129" t="s">
        <v>1725</v>
      </c>
      <c r="G393" s="133" t="s">
        <v>1726</v>
      </c>
      <c r="H393" s="129" t="s">
        <v>1921</v>
      </c>
      <c r="I393" s="129" t="s">
        <v>1727</v>
      </c>
      <c r="J393" s="129" t="s">
        <v>3333</v>
      </c>
      <c r="K393" s="129" t="s">
        <v>1728</v>
      </c>
      <c r="L393" s="129" t="s">
        <v>1729</v>
      </c>
    </row>
    <row r="394" spans="1:12" x14ac:dyDescent="0.25">
      <c r="A394" s="129" t="str">
        <f t="shared" si="6"/>
        <v>CGT-FO88</v>
      </c>
      <c r="B394" s="129" t="s">
        <v>43</v>
      </c>
      <c r="C394" s="134">
        <v>88</v>
      </c>
      <c r="D394" s="129" t="s">
        <v>1730</v>
      </c>
      <c r="E394" s="147" t="s">
        <v>1731</v>
      </c>
      <c r="F394" s="129" t="s">
        <v>1732</v>
      </c>
      <c r="G394" s="133" t="s">
        <v>1733</v>
      </c>
      <c r="H394" s="129" t="s">
        <v>3191</v>
      </c>
      <c r="I394" s="129" t="s">
        <v>1734</v>
      </c>
      <c r="J394" s="129" t="s">
        <v>692</v>
      </c>
      <c r="K394" s="129" t="s">
        <v>1735</v>
      </c>
      <c r="L394" s="129" t="s">
        <v>1736</v>
      </c>
    </row>
    <row r="395" spans="1:12" x14ac:dyDescent="0.25">
      <c r="A395" s="129" t="str">
        <f t="shared" si="6"/>
        <v>CGT-FO89</v>
      </c>
      <c r="B395" s="129" t="s">
        <v>43</v>
      </c>
      <c r="C395" s="134">
        <v>89</v>
      </c>
      <c r="D395" s="129" t="s">
        <v>1737</v>
      </c>
      <c r="E395" s="147" t="s">
        <v>1738</v>
      </c>
      <c r="F395" s="129" t="s">
        <v>1739</v>
      </c>
      <c r="G395" s="133" t="s">
        <v>1740</v>
      </c>
      <c r="H395" s="129" t="s">
        <v>4195</v>
      </c>
      <c r="I395" s="129" t="s">
        <v>1742</v>
      </c>
      <c r="J395" s="129" t="s">
        <v>1741</v>
      </c>
      <c r="K395" s="129" t="s">
        <v>1743</v>
      </c>
      <c r="L395" s="129" t="s">
        <v>1744</v>
      </c>
    </row>
    <row r="396" spans="1:12" x14ac:dyDescent="0.25">
      <c r="A396" s="129" t="str">
        <f t="shared" si="6"/>
        <v>CGT-FO90</v>
      </c>
      <c r="B396" s="129" t="s">
        <v>43</v>
      </c>
      <c r="C396" s="134">
        <v>90</v>
      </c>
      <c r="D396" s="129" t="s">
        <v>1745</v>
      </c>
      <c r="E396" s="147" t="s">
        <v>1746</v>
      </c>
      <c r="F396" s="129" t="s">
        <v>2512</v>
      </c>
      <c r="G396" s="133" t="s">
        <v>1747</v>
      </c>
      <c r="H396" s="129" t="s">
        <v>4196</v>
      </c>
      <c r="I396" s="129" t="s">
        <v>1749</v>
      </c>
      <c r="J396" s="129" t="s">
        <v>1748</v>
      </c>
      <c r="K396" s="129" t="s">
        <v>1750</v>
      </c>
      <c r="L396" s="129" t="s">
        <v>1751</v>
      </c>
    </row>
    <row r="397" spans="1:12" x14ac:dyDescent="0.25">
      <c r="A397" s="129" t="str">
        <f t="shared" si="6"/>
        <v>CGT-FO91</v>
      </c>
      <c r="B397" s="129" t="s">
        <v>43</v>
      </c>
      <c r="C397" s="134">
        <v>91</v>
      </c>
      <c r="D397" s="129" t="s">
        <v>1752</v>
      </c>
      <c r="E397" s="147" t="s">
        <v>1753</v>
      </c>
      <c r="F397" s="129" t="s">
        <v>1754</v>
      </c>
      <c r="G397" s="133" t="s">
        <v>1755</v>
      </c>
      <c r="H397" s="129" t="s">
        <v>4197</v>
      </c>
      <c r="I397" s="129" t="s">
        <v>1757</v>
      </c>
      <c r="J397" s="129" t="s">
        <v>1756</v>
      </c>
      <c r="K397" s="129" t="s">
        <v>1758</v>
      </c>
      <c r="L397" s="129" t="s">
        <v>1759</v>
      </c>
    </row>
    <row r="398" spans="1:12" x14ac:dyDescent="0.25">
      <c r="A398" s="129" t="str">
        <f t="shared" si="6"/>
        <v>CGT-FO92</v>
      </c>
      <c r="B398" s="129" t="s">
        <v>43</v>
      </c>
      <c r="C398" s="129">
        <v>92</v>
      </c>
      <c r="D398" s="129" t="s">
        <v>1760</v>
      </c>
      <c r="E398" s="147" t="s">
        <v>1761</v>
      </c>
      <c r="F398" s="129" t="s">
        <v>1762</v>
      </c>
      <c r="G398" s="133" t="s">
        <v>1763</v>
      </c>
      <c r="H398" s="129" t="s">
        <v>3464</v>
      </c>
      <c r="I398" s="129" t="s">
        <v>1765</v>
      </c>
      <c r="J398" s="129" t="s">
        <v>1764</v>
      </c>
      <c r="K398" s="129" t="s">
        <v>1766</v>
      </c>
      <c r="L398" s="129" t="s">
        <v>1767</v>
      </c>
    </row>
    <row r="399" spans="1:12" x14ac:dyDescent="0.25">
      <c r="A399" s="129" t="str">
        <f t="shared" si="6"/>
        <v>CGT-FO93</v>
      </c>
      <c r="B399" s="129" t="s">
        <v>43</v>
      </c>
      <c r="C399" s="129">
        <v>93</v>
      </c>
      <c r="D399" s="129" t="s">
        <v>1768</v>
      </c>
      <c r="E399" s="147" t="s">
        <v>1769</v>
      </c>
      <c r="F399" s="129" t="s">
        <v>4488</v>
      </c>
      <c r="G399" s="133" t="s">
        <v>1770</v>
      </c>
      <c r="H399" s="129" t="s">
        <v>4198</v>
      </c>
      <c r="I399" s="129" t="s">
        <v>1772</v>
      </c>
      <c r="J399" s="129" t="s">
        <v>1771</v>
      </c>
      <c r="K399" s="129" t="s">
        <v>1773</v>
      </c>
      <c r="L399" s="129" t="s">
        <v>1774</v>
      </c>
    </row>
    <row r="400" spans="1:12" x14ac:dyDescent="0.25">
      <c r="A400" s="129" t="str">
        <f t="shared" si="6"/>
        <v>CGT-FO94</v>
      </c>
      <c r="B400" s="129" t="s">
        <v>43</v>
      </c>
      <c r="C400" s="129">
        <v>94</v>
      </c>
      <c r="D400" s="129" t="s">
        <v>1775</v>
      </c>
      <c r="E400" s="147" t="s">
        <v>1776</v>
      </c>
      <c r="F400" s="129" t="s">
        <v>1777</v>
      </c>
      <c r="G400" s="133" t="s">
        <v>1778</v>
      </c>
      <c r="H400" s="129" t="s">
        <v>4199</v>
      </c>
      <c r="I400" s="129" t="s">
        <v>1780</v>
      </c>
      <c r="J400" s="129" t="s">
        <v>1779</v>
      </c>
      <c r="K400" s="129" t="s">
        <v>1781</v>
      </c>
      <c r="L400" s="129" t="s">
        <v>1782</v>
      </c>
    </row>
    <row r="401" spans="1:12" x14ac:dyDescent="0.25">
      <c r="A401" s="129" t="str">
        <f t="shared" si="6"/>
        <v>CGT-FO95</v>
      </c>
      <c r="B401" s="129" t="s">
        <v>43</v>
      </c>
      <c r="C401" s="129">
        <v>95</v>
      </c>
      <c r="D401" s="129" t="s">
        <v>1783</v>
      </c>
      <c r="E401" s="147" t="s">
        <v>1784</v>
      </c>
      <c r="F401" s="129" t="s">
        <v>1785</v>
      </c>
      <c r="G401" s="133" t="s">
        <v>1786</v>
      </c>
      <c r="H401" s="129" t="s">
        <v>3465</v>
      </c>
      <c r="I401" s="129" t="s">
        <v>1788</v>
      </c>
      <c r="J401" s="129" t="s">
        <v>1787</v>
      </c>
      <c r="K401" s="129" t="s">
        <v>1789</v>
      </c>
      <c r="L401" s="129" t="s">
        <v>1790</v>
      </c>
    </row>
    <row r="402" spans="1:12" x14ac:dyDescent="0.25">
      <c r="A402" s="129" t="str">
        <f t="shared" si="6"/>
        <v>CGT-FO972</v>
      </c>
      <c r="B402" s="129" t="s">
        <v>43</v>
      </c>
      <c r="C402" s="129">
        <v>972</v>
      </c>
      <c r="D402" s="129" t="s">
        <v>1792</v>
      </c>
      <c r="E402" s="147" t="s">
        <v>1793</v>
      </c>
      <c r="F402" s="129" t="s">
        <v>1794</v>
      </c>
      <c r="G402" s="50" t="s">
        <v>1795</v>
      </c>
      <c r="H402" s="129" t="s">
        <v>3466</v>
      </c>
      <c r="I402" s="129" t="s">
        <v>1796</v>
      </c>
      <c r="J402" s="129" t="s">
        <v>692</v>
      </c>
      <c r="K402" s="129" t="s">
        <v>1797</v>
      </c>
      <c r="L402" s="129" t="s">
        <v>1798</v>
      </c>
    </row>
    <row r="403" spans="1:12" x14ac:dyDescent="0.25">
      <c r="A403" s="129" t="str">
        <f t="shared" si="6"/>
        <v>CGT-FO973</v>
      </c>
      <c r="B403" s="129" t="s">
        <v>43</v>
      </c>
      <c r="C403" s="129">
        <v>973</v>
      </c>
      <c r="D403" s="129" t="s">
        <v>1799</v>
      </c>
      <c r="E403" s="147" t="s">
        <v>1800</v>
      </c>
      <c r="F403" s="129" t="s">
        <v>1801</v>
      </c>
      <c r="G403" s="133" t="s">
        <v>1802</v>
      </c>
      <c r="H403" s="129" t="s">
        <v>2175</v>
      </c>
      <c r="I403" s="129" t="s">
        <v>1804</v>
      </c>
      <c r="J403" s="129" t="s">
        <v>1803</v>
      </c>
      <c r="K403" s="129" t="s">
        <v>1805</v>
      </c>
      <c r="L403" s="129" t="s">
        <v>1806</v>
      </c>
    </row>
    <row r="404" spans="1:12" x14ac:dyDescent="0.25">
      <c r="A404" s="129" t="str">
        <f t="shared" si="6"/>
        <v>CGT-FO974</v>
      </c>
      <c r="B404" s="129" t="s">
        <v>43</v>
      </c>
      <c r="C404" s="129">
        <v>974</v>
      </c>
      <c r="D404" s="129" t="s">
        <v>1807</v>
      </c>
      <c r="E404" s="147" t="s">
        <v>1808</v>
      </c>
      <c r="F404" s="129" t="s">
        <v>1809</v>
      </c>
      <c r="G404" s="133" t="s">
        <v>1810</v>
      </c>
      <c r="H404" s="129" t="s">
        <v>4200</v>
      </c>
      <c r="I404" s="129" t="s">
        <v>1812</v>
      </c>
      <c r="J404" s="129" t="s">
        <v>1811</v>
      </c>
      <c r="K404" s="129" t="s">
        <v>1813</v>
      </c>
      <c r="L404" s="129" t="s">
        <v>1814</v>
      </c>
    </row>
    <row r="405" spans="1:12" x14ac:dyDescent="0.25">
      <c r="A405" s="129" t="str">
        <f t="shared" si="6"/>
        <v>CGT-FO975</v>
      </c>
      <c r="B405" s="129" t="s">
        <v>43</v>
      </c>
      <c r="C405" s="129">
        <v>975</v>
      </c>
      <c r="D405" s="129" t="s">
        <v>1815</v>
      </c>
      <c r="E405" s="147" t="s">
        <v>1816</v>
      </c>
      <c r="F405" s="129" t="s">
        <v>1817</v>
      </c>
      <c r="G405" s="133" t="s">
        <v>1818</v>
      </c>
      <c r="H405" s="129" t="s">
        <v>3467</v>
      </c>
      <c r="I405" s="129" t="s">
        <v>1819</v>
      </c>
      <c r="J405" s="129" t="s">
        <v>692</v>
      </c>
      <c r="K405" s="129" t="s">
        <v>1820</v>
      </c>
      <c r="L405" s="129" t="s">
        <v>1821</v>
      </c>
    </row>
    <row r="406" spans="1:12" x14ac:dyDescent="0.25">
      <c r="A406" s="129" t="str">
        <f t="shared" si="6"/>
        <v>CGT-FO976</v>
      </c>
      <c r="B406" s="129" t="s">
        <v>43</v>
      </c>
      <c r="C406" s="134">
        <v>976</v>
      </c>
      <c r="D406" s="129" t="s">
        <v>1822</v>
      </c>
      <c r="E406" s="147" t="s">
        <v>1823</v>
      </c>
      <c r="F406" s="129" t="s">
        <v>1824</v>
      </c>
      <c r="G406" s="133" t="s">
        <v>1825</v>
      </c>
      <c r="H406" s="129" t="s">
        <v>3239</v>
      </c>
      <c r="I406" s="129" t="s">
        <v>1826</v>
      </c>
      <c r="J406" s="129" t="s">
        <v>692</v>
      </c>
      <c r="K406" s="129" t="s">
        <v>1827</v>
      </c>
      <c r="L406" s="129" t="s">
        <v>1828</v>
      </c>
    </row>
    <row r="407" spans="1:12" hidden="1" x14ac:dyDescent="0.25">
      <c r="A407" s="129" t="str">
        <f t="shared" si="6"/>
        <v>Solidaires01</v>
      </c>
      <c r="B407" s="130" t="s">
        <v>25</v>
      </c>
      <c r="C407" s="131" t="s">
        <v>1056</v>
      </c>
      <c r="D407" s="129" t="s">
        <v>1057</v>
      </c>
      <c r="E407" s="129" t="s">
        <v>2187</v>
      </c>
      <c r="F407" s="129" t="s">
        <v>2188</v>
      </c>
      <c r="G407" s="137" t="s">
        <v>2189</v>
      </c>
      <c r="H407" s="129" t="s">
        <v>3468</v>
      </c>
      <c r="I407" s="129" t="s">
        <v>2190</v>
      </c>
      <c r="J407" s="129" t="s">
        <v>893</v>
      </c>
      <c r="K407" s="129" t="s">
        <v>2191</v>
      </c>
      <c r="L407" s="129" t="s">
        <v>692</v>
      </c>
    </row>
    <row r="408" spans="1:12" hidden="1" x14ac:dyDescent="0.25">
      <c r="A408" s="129" t="str">
        <f t="shared" si="6"/>
        <v>Solidaires02</v>
      </c>
      <c r="B408" s="130" t="s">
        <v>25</v>
      </c>
      <c r="C408" s="131" t="s">
        <v>1065</v>
      </c>
      <c r="D408" s="129" t="s">
        <v>1066</v>
      </c>
      <c r="E408" s="129" t="s">
        <v>2192</v>
      </c>
      <c r="F408" s="129" t="s">
        <v>4349</v>
      </c>
      <c r="G408" s="147" t="s">
        <v>2829</v>
      </c>
      <c r="H408" s="129" t="s">
        <v>2830</v>
      </c>
      <c r="I408" s="129" t="s">
        <v>2193</v>
      </c>
      <c r="J408" s="129" t="s">
        <v>893</v>
      </c>
      <c r="K408" s="129" t="s">
        <v>2194</v>
      </c>
      <c r="L408" s="129" t="s">
        <v>692</v>
      </c>
    </row>
    <row r="409" spans="1:12" hidden="1" x14ac:dyDescent="0.25">
      <c r="A409" s="129" t="str">
        <f t="shared" si="6"/>
        <v>Solidaires03</v>
      </c>
      <c r="B409" s="130" t="s">
        <v>25</v>
      </c>
      <c r="C409" s="139" t="s">
        <v>1073</v>
      </c>
      <c r="D409" s="129" t="s">
        <v>1074</v>
      </c>
      <c r="E409" s="129" t="s">
        <v>2195</v>
      </c>
      <c r="F409" s="129" t="s">
        <v>2196</v>
      </c>
      <c r="G409" s="147" t="s">
        <v>1077</v>
      </c>
      <c r="H409" s="129" t="s">
        <v>3459</v>
      </c>
      <c r="I409" s="129" t="s">
        <v>2197</v>
      </c>
      <c r="J409" s="129" t="s">
        <v>893</v>
      </c>
      <c r="K409" s="129" t="s">
        <v>2198</v>
      </c>
      <c r="L409" s="129" t="s">
        <v>692</v>
      </c>
    </row>
    <row r="410" spans="1:12" hidden="1" x14ac:dyDescent="0.25">
      <c r="A410" s="129" t="str">
        <f t="shared" si="6"/>
        <v>Solidaires04</v>
      </c>
      <c r="B410" s="130" t="s">
        <v>25</v>
      </c>
      <c r="C410" s="139" t="s">
        <v>1082</v>
      </c>
      <c r="D410" s="129" t="s">
        <v>1083</v>
      </c>
      <c r="E410" s="129" t="s">
        <v>2199</v>
      </c>
      <c r="F410" s="129" t="s">
        <v>1085</v>
      </c>
      <c r="G410" s="147" t="s">
        <v>1086</v>
      </c>
      <c r="H410" s="129" t="s">
        <v>3460</v>
      </c>
      <c r="I410" s="129" t="s">
        <v>2200</v>
      </c>
      <c r="J410" s="129" t="s">
        <v>893</v>
      </c>
      <c r="K410" s="129" t="s">
        <v>2201</v>
      </c>
      <c r="L410" s="129" t="s">
        <v>692</v>
      </c>
    </row>
    <row r="411" spans="1:12" hidden="1" x14ac:dyDescent="0.25">
      <c r="A411" s="129" t="str">
        <f t="shared" si="6"/>
        <v>Solidaires05</v>
      </c>
      <c r="B411" s="130" t="s">
        <v>25</v>
      </c>
      <c r="C411" s="139" t="s">
        <v>1091</v>
      </c>
      <c r="D411" s="129" t="s">
        <v>1092</v>
      </c>
      <c r="E411" s="129" t="s">
        <v>2202</v>
      </c>
      <c r="F411" s="129" t="s">
        <v>3299</v>
      </c>
      <c r="G411" s="147" t="s">
        <v>1095</v>
      </c>
      <c r="H411" s="129" t="s">
        <v>1848</v>
      </c>
      <c r="I411" s="129" t="s">
        <v>2203</v>
      </c>
      <c r="J411" s="129" t="s">
        <v>893</v>
      </c>
      <c r="K411" s="129" t="s">
        <v>2204</v>
      </c>
      <c r="L411" s="129" t="s">
        <v>692</v>
      </c>
    </row>
    <row r="412" spans="1:12" hidden="1" x14ac:dyDescent="0.25">
      <c r="A412" s="129" t="str">
        <f t="shared" si="6"/>
        <v>Solidaires06</v>
      </c>
      <c r="B412" s="130" t="s">
        <v>25</v>
      </c>
      <c r="C412" s="139" t="s">
        <v>1100</v>
      </c>
      <c r="D412" s="129" t="s">
        <v>1101</v>
      </c>
      <c r="E412" s="129" t="s">
        <v>2205</v>
      </c>
      <c r="F412" s="129" t="s">
        <v>2206</v>
      </c>
      <c r="G412" s="147" t="s">
        <v>2565</v>
      </c>
      <c r="H412" s="129" t="s">
        <v>1852</v>
      </c>
      <c r="I412" s="129" t="s">
        <v>2207</v>
      </c>
      <c r="J412" s="129" t="s">
        <v>893</v>
      </c>
      <c r="K412" s="129" t="s">
        <v>2208</v>
      </c>
      <c r="L412" s="129" t="s">
        <v>692</v>
      </c>
    </row>
    <row r="413" spans="1:12" hidden="1" x14ac:dyDescent="0.25">
      <c r="A413" s="129" t="str">
        <f t="shared" si="6"/>
        <v>Solidaires07</v>
      </c>
      <c r="B413" s="130" t="s">
        <v>25</v>
      </c>
      <c r="C413" s="139" t="s">
        <v>1107</v>
      </c>
      <c r="D413" s="129" t="s">
        <v>1108</v>
      </c>
      <c r="E413" s="129" t="s">
        <v>2209</v>
      </c>
      <c r="F413" s="129" t="s">
        <v>4358</v>
      </c>
      <c r="G413" s="147" t="s">
        <v>3320</v>
      </c>
      <c r="H413" s="129" t="s">
        <v>3469</v>
      </c>
      <c r="I413" s="129" t="s">
        <v>2210</v>
      </c>
      <c r="J413" s="129" t="s">
        <v>893</v>
      </c>
      <c r="K413" s="129" t="s">
        <v>2211</v>
      </c>
      <c r="L413" s="129" t="s">
        <v>692</v>
      </c>
    </row>
    <row r="414" spans="1:12" hidden="1" x14ac:dyDescent="0.25">
      <c r="A414" s="129" t="str">
        <f t="shared" si="6"/>
        <v>Solidaires08</v>
      </c>
      <c r="B414" s="130" t="s">
        <v>25</v>
      </c>
      <c r="C414" s="139" t="s">
        <v>1116</v>
      </c>
      <c r="D414" s="129" t="s">
        <v>1117</v>
      </c>
      <c r="E414" s="129" t="s">
        <v>2212</v>
      </c>
      <c r="F414" s="129" t="s">
        <v>3300</v>
      </c>
      <c r="G414" s="137" t="s">
        <v>2213</v>
      </c>
      <c r="H414" s="129" t="s">
        <v>3470</v>
      </c>
      <c r="I414" s="129" t="s">
        <v>2214</v>
      </c>
      <c r="J414" s="129" t="s">
        <v>893</v>
      </c>
      <c r="K414" s="129" t="s">
        <v>2215</v>
      </c>
      <c r="L414" s="129" t="s">
        <v>692</v>
      </c>
    </row>
    <row r="415" spans="1:12" hidden="1" x14ac:dyDescent="0.25">
      <c r="A415" s="129" t="str">
        <f t="shared" si="6"/>
        <v>Solidaires09</v>
      </c>
      <c r="B415" s="130" t="s">
        <v>25</v>
      </c>
      <c r="C415" s="139" t="s">
        <v>1124</v>
      </c>
      <c r="D415" s="129" t="s">
        <v>1125</v>
      </c>
      <c r="E415" s="129" t="s">
        <v>2216</v>
      </c>
      <c r="F415" s="129" t="s">
        <v>3301</v>
      </c>
      <c r="G415" s="137" t="s">
        <v>2217</v>
      </c>
      <c r="H415" s="129" t="s">
        <v>4212</v>
      </c>
      <c r="I415" s="129" t="s">
        <v>2219</v>
      </c>
      <c r="J415" s="129" t="s">
        <v>2218</v>
      </c>
      <c r="K415" s="129" t="s">
        <v>2220</v>
      </c>
      <c r="L415" s="129" t="s">
        <v>692</v>
      </c>
    </row>
    <row r="416" spans="1:12" hidden="1" x14ac:dyDescent="0.25">
      <c r="A416" s="129" t="str">
        <f t="shared" si="6"/>
        <v>Solidaires10</v>
      </c>
      <c r="B416" s="130" t="s">
        <v>25</v>
      </c>
      <c r="C416" s="129">
        <v>10</v>
      </c>
      <c r="D416" s="129" t="s">
        <v>1132</v>
      </c>
      <c r="E416" s="129" t="s">
        <v>2221</v>
      </c>
      <c r="F416" s="129" t="s">
        <v>4361</v>
      </c>
      <c r="G416" s="137">
        <v>10003</v>
      </c>
      <c r="H416" s="129" t="s">
        <v>1870</v>
      </c>
      <c r="I416" s="129" t="s">
        <v>2222</v>
      </c>
      <c r="J416" s="129" t="s">
        <v>893</v>
      </c>
      <c r="K416" s="129" t="s">
        <v>2223</v>
      </c>
      <c r="L416" s="129" t="s">
        <v>692</v>
      </c>
    </row>
    <row r="417" spans="1:12" hidden="1" x14ac:dyDescent="0.25">
      <c r="A417" s="129" t="str">
        <f t="shared" si="6"/>
        <v>Solidaires11</v>
      </c>
      <c r="B417" s="130" t="s">
        <v>25</v>
      </c>
      <c r="C417" s="129">
        <v>11</v>
      </c>
      <c r="D417" s="129" t="s">
        <v>1138</v>
      </c>
      <c r="E417" s="129" t="s">
        <v>2224</v>
      </c>
      <c r="F417" s="129" t="s">
        <v>2225</v>
      </c>
      <c r="G417" s="137">
        <v>11000</v>
      </c>
      <c r="H417" s="129" t="s">
        <v>1874</v>
      </c>
      <c r="I417" s="129" t="s">
        <v>2226</v>
      </c>
      <c r="J417" s="129" t="s">
        <v>893</v>
      </c>
      <c r="K417" s="129" t="s">
        <v>2227</v>
      </c>
      <c r="L417" s="129" t="s">
        <v>692</v>
      </c>
    </row>
    <row r="418" spans="1:12" hidden="1" x14ac:dyDescent="0.25">
      <c r="A418" s="129" t="str">
        <f t="shared" si="6"/>
        <v>Solidaires12</v>
      </c>
      <c r="B418" s="130" t="s">
        <v>25</v>
      </c>
      <c r="C418" s="129">
        <v>12</v>
      </c>
      <c r="D418" s="129" t="s">
        <v>1144</v>
      </c>
      <c r="E418" s="129" t="s">
        <v>2228</v>
      </c>
      <c r="F418" s="129" t="s">
        <v>2229</v>
      </c>
      <c r="G418" s="137">
        <v>12000</v>
      </c>
      <c r="H418" s="129" t="s">
        <v>1148</v>
      </c>
      <c r="I418" s="129" t="s">
        <v>2230</v>
      </c>
      <c r="J418" s="129" t="s">
        <v>893</v>
      </c>
      <c r="K418" s="129" t="s">
        <v>2231</v>
      </c>
      <c r="L418" s="129" t="s">
        <v>692</v>
      </c>
    </row>
    <row r="419" spans="1:12" hidden="1" x14ac:dyDescent="0.25">
      <c r="A419" s="129" t="str">
        <f t="shared" si="6"/>
        <v>Solidaires13</v>
      </c>
      <c r="B419" s="130" t="s">
        <v>25</v>
      </c>
      <c r="C419" s="129">
        <v>13</v>
      </c>
      <c r="D419" s="129" t="s">
        <v>1153</v>
      </c>
      <c r="E419" s="129" t="s">
        <v>2232</v>
      </c>
      <c r="F419" s="129" t="s">
        <v>4371</v>
      </c>
      <c r="G419" s="137">
        <v>13001</v>
      </c>
      <c r="H419" s="129" t="s">
        <v>1881</v>
      </c>
      <c r="I419" s="129" t="s">
        <v>2234</v>
      </c>
      <c r="J419" s="129" t="s">
        <v>2233</v>
      </c>
      <c r="K419" s="129" t="s">
        <v>2235</v>
      </c>
      <c r="L419" s="129" t="s">
        <v>692</v>
      </c>
    </row>
    <row r="420" spans="1:12" hidden="1" x14ac:dyDescent="0.25">
      <c r="A420" s="129" t="str">
        <f t="shared" si="6"/>
        <v>Solidaires14</v>
      </c>
      <c r="B420" s="130" t="s">
        <v>25</v>
      </c>
      <c r="C420" s="129">
        <v>14</v>
      </c>
      <c r="D420" s="129" t="s">
        <v>1160</v>
      </c>
      <c r="E420" s="129" t="s">
        <v>2236</v>
      </c>
      <c r="F420" s="129" t="s">
        <v>3271</v>
      </c>
      <c r="G420" s="137">
        <v>14000</v>
      </c>
      <c r="H420" s="129" t="s">
        <v>1163</v>
      </c>
      <c r="I420" s="129" t="s">
        <v>2237</v>
      </c>
      <c r="J420" s="129" t="s">
        <v>893</v>
      </c>
      <c r="K420" s="129" t="s">
        <v>2238</v>
      </c>
      <c r="L420" s="129" t="s">
        <v>692</v>
      </c>
    </row>
    <row r="421" spans="1:12" hidden="1" x14ac:dyDescent="0.25">
      <c r="A421" s="129" t="str">
        <f t="shared" si="6"/>
        <v>Solidaires15</v>
      </c>
      <c r="B421" s="130" t="s">
        <v>25</v>
      </c>
      <c r="C421" s="129">
        <v>15</v>
      </c>
      <c r="D421" s="129" t="s">
        <v>1168</v>
      </c>
      <c r="E421" s="129" t="s">
        <v>2239</v>
      </c>
      <c r="F421" s="129" t="s">
        <v>3334</v>
      </c>
      <c r="G421" s="137">
        <v>15000</v>
      </c>
      <c r="H421" s="129" t="s">
        <v>1888</v>
      </c>
      <c r="I421" s="129" t="s">
        <v>2240</v>
      </c>
      <c r="J421" s="129" t="s">
        <v>893</v>
      </c>
      <c r="K421" s="129" t="s">
        <v>2241</v>
      </c>
      <c r="L421" s="129" t="s">
        <v>692</v>
      </c>
    </row>
    <row r="422" spans="1:12" hidden="1" x14ac:dyDescent="0.25">
      <c r="A422" s="129" t="str">
        <f t="shared" si="6"/>
        <v>Solidaires16</v>
      </c>
      <c r="B422" s="130" t="s">
        <v>25</v>
      </c>
      <c r="C422" s="129">
        <v>16</v>
      </c>
      <c r="D422" s="129" t="s">
        <v>1175</v>
      </c>
      <c r="E422" s="129" t="s">
        <v>2242</v>
      </c>
      <c r="F422" s="129" t="s">
        <v>3319</v>
      </c>
      <c r="G422" s="137">
        <v>16000</v>
      </c>
      <c r="H422" s="129" t="s">
        <v>2877</v>
      </c>
      <c r="I422" s="129" t="s">
        <v>2243</v>
      </c>
      <c r="J422" s="129" t="s">
        <v>893</v>
      </c>
      <c r="K422" s="129" t="s">
        <v>2244</v>
      </c>
      <c r="L422" s="129" t="s">
        <v>692</v>
      </c>
    </row>
    <row r="423" spans="1:12" hidden="1" x14ac:dyDescent="0.25">
      <c r="A423" s="129" t="str">
        <f t="shared" si="6"/>
        <v>Solidaires17</v>
      </c>
      <c r="B423" s="130" t="s">
        <v>25</v>
      </c>
      <c r="C423" s="129">
        <v>17</v>
      </c>
      <c r="D423" s="129" t="s">
        <v>1183</v>
      </c>
      <c r="E423" s="129" t="s">
        <v>2245</v>
      </c>
      <c r="F423" s="129" t="s">
        <v>3284</v>
      </c>
      <c r="G423" s="137">
        <v>17100</v>
      </c>
      <c r="H423" s="129" t="s">
        <v>3471</v>
      </c>
      <c r="I423" s="129" t="s">
        <v>2246</v>
      </c>
      <c r="J423" s="129" t="s">
        <v>893</v>
      </c>
      <c r="K423" s="129" t="s">
        <v>2247</v>
      </c>
      <c r="L423" s="129" t="s">
        <v>692</v>
      </c>
    </row>
    <row r="424" spans="1:12" hidden="1" x14ac:dyDescent="0.25">
      <c r="A424" s="129" t="str">
        <f t="shared" si="6"/>
        <v>Solidaires18</v>
      </c>
      <c r="B424" s="130" t="s">
        <v>25</v>
      </c>
      <c r="C424" s="129">
        <v>18</v>
      </c>
      <c r="D424" s="129" t="s">
        <v>1191</v>
      </c>
      <c r="E424" s="129" t="s">
        <v>2248</v>
      </c>
      <c r="F424" s="129" t="s">
        <v>3302</v>
      </c>
      <c r="G424" s="137">
        <v>18000</v>
      </c>
      <c r="H424" s="129" t="s">
        <v>1195</v>
      </c>
      <c r="I424" s="129" t="s">
        <v>2249</v>
      </c>
      <c r="J424" s="129" t="s">
        <v>893</v>
      </c>
      <c r="K424" s="129" t="s">
        <v>2250</v>
      </c>
      <c r="L424" s="129" t="s">
        <v>692</v>
      </c>
    </row>
    <row r="425" spans="1:12" hidden="1" x14ac:dyDescent="0.25">
      <c r="A425" s="129" t="str">
        <f t="shared" si="6"/>
        <v>Solidaires19</v>
      </c>
      <c r="B425" s="130" t="s">
        <v>25</v>
      </c>
      <c r="C425" s="129">
        <v>19</v>
      </c>
      <c r="D425" s="129" t="s">
        <v>1199</v>
      </c>
      <c r="E425" s="129" t="s">
        <v>2251</v>
      </c>
      <c r="F425" s="129" t="s">
        <v>3298</v>
      </c>
      <c r="G425" s="137">
        <v>19000</v>
      </c>
      <c r="H425" s="129" t="s">
        <v>2600</v>
      </c>
      <c r="I425" s="129" t="s">
        <v>2252</v>
      </c>
      <c r="J425" s="129" t="s">
        <v>893</v>
      </c>
      <c r="K425" s="129" t="s">
        <v>2253</v>
      </c>
      <c r="L425" s="129" t="s">
        <v>692</v>
      </c>
    </row>
    <row r="426" spans="1:12" hidden="1" x14ac:dyDescent="0.25">
      <c r="A426" s="129" t="str">
        <f t="shared" si="6"/>
        <v>Solidaires21</v>
      </c>
      <c r="B426" s="130" t="s">
        <v>25</v>
      </c>
      <c r="C426" s="129">
        <v>21</v>
      </c>
      <c r="D426" s="129" t="s">
        <v>1224</v>
      </c>
      <c r="E426" s="129" t="s">
        <v>2254</v>
      </c>
      <c r="F426" s="129" t="s">
        <v>2255</v>
      </c>
      <c r="G426" s="137">
        <v>21000</v>
      </c>
      <c r="H426" s="129" t="s">
        <v>1228</v>
      </c>
      <c r="I426" s="129" t="s">
        <v>2257</v>
      </c>
      <c r="J426" s="129" t="s">
        <v>2256</v>
      </c>
      <c r="K426" s="129" t="s">
        <v>2258</v>
      </c>
      <c r="L426" s="129" t="s">
        <v>692</v>
      </c>
    </row>
    <row r="427" spans="1:12" hidden="1" x14ac:dyDescent="0.25">
      <c r="A427" s="129" t="str">
        <f t="shared" si="6"/>
        <v>Solidaires22</v>
      </c>
      <c r="B427" s="130" t="s">
        <v>25</v>
      </c>
      <c r="C427" s="129">
        <v>22</v>
      </c>
      <c r="D427" s="129" t="s">
        <v>1232</v>
      </c>
      <c r="E427" s="129" t="s">
        <v>2259</v>
      </c>
      <c r="F427" s="129" t="s">
        <v>3303</v>
      </c>
      <c r="G427" s="137">
        <v>22000</v>
      </c>
      <c r="H427" s="129" t="s">
        <v>3472</v>
      </c>
      <c r="I427" s="129" t="s">
        <v>2260</v>
      </c>
      <c r="J427" s="129" t="s">
        <v>893</v>
      </c>
      <c r="K427" s="129" t="s">
        <v>2261</v>
      </c>
      <c r="L427" s="129" t="s">
        <v>692</v>
      </c>
    </row>
    <row r="428" spans="1:12" hidden="1" x14ac:dyDescent="0.25">
      <c r="A428" s="129" t="str">
        <f t="shared" si="6"/>
        <v>Solidaires23</v>
      </c>
      <c r="B428" s="130" t="s">
        <v>25</v>
      </c>
      <c r="C428" s="129">
        <v>23</v>
      </c>
      <c r="D428" s="129" t="s">
        <v>1240</v>
      </c>
      <c r="E428" s="129" t="s">
        <v>2262</v>
      </c>
      <c r="F428" s="129" t="s">
        <v>3297</v>
      </c>
      <c r="G428" s="137">
        <v>23000</v>
      </c>
      <c r="H428" s="129" t="s">
        <v>3473</v>
      </c>
      <c r="I428" s="129" t="s">
        <v>2263</v>
      </c>
      <c r="J428" s="129" t="s">
        <v>893</v>
      </c>
      <c r="K428" s="129" t="s">
        <v>2264</v>
      </c>
      <c r="L428" s="129" t="s">
        <v>692</v>
      </c>
    </row>
    <row r="429" spans="1:12" hidden="1" x14ac:dyDescent="0.25">
      <c r="A429" s="129" t="str">
        <f t="shared" si="6"/>
        <v>Solidaires24</v>
      </c>
      <c r="B429" s="130" t="s">
        <v>25</v>
      </c>
      <c r="C429" s="129">
        <v>24</v>
      </c>
      <c r="D429" s="129" t="s">
        <v>1247</v>
      </c>
      <c r="E429" s="129" t="s">
        <v>2265</v>
      </c>
      <c r="F429" s="129" t="s">
        <v>4388</v>
      </c>
      <c r="G429" s="137">
        <v>24000</v>
      </c>
      <c r="H429" s="129" t="s">
        <v>3474</v>
      </c>
      <c r="I429" s="129" t="s">
        <v>2266</v>
      </c>
      <c r="J429" s="129" t="s">
        <v>893</v>
      </c>
      <c r="K429" s="129" t="s">
        <v>2267</v>
      </c>
      <c r="L429" s="129" t="s">
        <v>692</v>
      </c>
    </row>
    <row r="430" spans="1:12" hidden="1" x14ac:dyDescent="0.25">
      <c r="A430" s="129" t="str">
        <f t="shared" si="6"/>
        <v>Solidaires25</v>
      </c>
      <c r="B430" s="130" t="s">
        <v>25</v>
      </c>
      <c r="C430" s="129">
        <v>25</v>
      </c>
      <c r="D430" s="129" t="s">
        <v>1255</v>
      </c>
      <c r="E430" s="129" t="s">
        <v>2268</v>
      </c>
      <c r="F430" s="129" t="s">
        <v>4390</v>
      </c>
      <c r="G430" s="137">
        <v>25000</v>
      </c>
      <c r="H430" s="129" t="s">
        <v>3475</v>
      </c>
      <c r="I430" s="129" t="s">
        <v>2269</v>
      </c>
      <c r="J430" s="129" t="s">
        <v>893</v>
      </c>
      <c r="K430" s="129" t="s">
        <v>2270</v>
      </c>
      <c r="L430" s="129" t="s">
        <v>692</v>
      </c>
    </row>
    <row r="431" spans="1:12" hidden="1" x14ac:dyDescent="0.25">
      <c r="A431" s="129" t="str">
        <f t="shared" si="6"/>
        <v>Solidaires26</v>
      </c>
      <c r="B431" s="130" t="s">
        <v>25</v>
      </c>
      <c r="C431" s="129">
        <v>26</v>
      </c>
      <c r="D431" s="129" t="s">
        <v>1263</v>
      </c>
      <c r="E431" s="129" t="s">
        <v>2271</v>
      </c>
      <c r="F431" s="129" t="s">
        <v>1110</v>
      </c>
      <c r="G431" s="137">
        <v>26000</v>
      </c>
      <c r="H431" s="129" t="s">
        <v>1112</v>
      </c>
      <c r="I431" s="129" t="s">
        <v>2272</v>
      </c>
      <c r="J431" s="129" t="s">
        <v>893</v>
      </c>
      <c r="K431" s="129" t="s">
        <v>2273</v>
      </c>
      <c r="L431" s="129" t="s">
        <v>692</v>
      </c>
    </row>
    <row r="432" spans="1:12" hidden="1" x14ac:dyDescent="0.25">
      <c r="A432" s="129" t="str">
        <f t="shared" si="6"/>
        <v>Solidaires27</v>
      </c>
      <c r="B432" s="130" t="s">
        <v>25</v>
      </c>
      <c r="C432" s="129">
        <v>27</v>
      </c>
      <c r="D432" s="129" t="s">
        <v>1265</v>
      </c>
      <c r="E432" s="129" t="s">
        <v>2274</v>
      </c>
      <c r="F432" s="129" t="s">
        <v>1267</v>
      </c>
      <c r="G432" s="137">
        <v>27000</v>
      </c>
      <c r="H432" s="129" t="s">
        <v>1269</v>
      </c>
      <c r="I432" s="129" t="s">
        <v>2276</v>
      </c>
      <c r="J432" s="129" t="s">
        <v>2275</v>
      </c>
      <c r="K432" s="129" t="s">
        <v>2277</v>
      </c>
      <c r="L432" s="129" t="s">
        <v>692</v>
      </c>
    </row>
    <row r="433" spans="1:12" hidden="1" x14ac:dyDescent="0.25">
      <c r="A433" s="129" t="str">
        <f t="shared" si="6"/>
        <v>Solidaires28</v>
      </c>
      <c r="B433" s="130" t="s">
        <v>25</v>
      </c>
      <c r="C433" s="129">
        <v>28</v>
      </c>
      <c r="D433" s="129" t="s">
        <v>1273</v>
      </c>
      <c r="E433" s="129" t="s">
        <v>2278</v>
      </c>
      <c r="F433" s="129" t="s">
        <v>3296</v>
      </c>
      <c r="G433" s="137">
        <v>28000</v>
      </c>
      <c r="H433" s="129" t="s">
        <v>1277</v>
      </c>
      <c r="I433" s="129" t="s">
        <v>2279</v>
      </c>
      <c r="J433" s="129" t="s">
        <v>893</v>
      </c>
      <c r="K433" s="129" t="s">
        <v>2280</v>
      </c>
      <c r="L433" s="129" t="s">
        <v>692</v>
      </c>
    </row>
    <row r="434" spans="1:12" hidden="1" x14ac:dyDescent="0.25">
      <c r="A434" s="129" t="str">
        <f t="shared" si="6"/>
        <v>Solidaires29</v>
      </c>
      <c r="B434" s="130" t="s">
        <v>25</v>
      </c>
      <c r="C434" s="129">
        <v>29</v>
      </c>
      <c r="D434" s="129" t="s">
        <v>1281</v>
      </c>
      <c r="E434" s="129" t="s">
        <v>2281</v>
      </c>
      <c r="F434" s="129" t="s">
        <v>3304</v>
      </c>
      <c r="G434" s="137">
        <v>29200</v>
      </c>
      <c r="H434" s="129" t="s">
        <v>1285</v>
      </c>
      <c r="I434" s="129" t="s">
        <v>2282</v>
      </c>
      <c r="J434" s="129" t="s">
        <v>893</v>
      </c>
      <c r="K434" s="129" t="s">
        <v>2283</v>
      </c>
      <c r="L434" s="129" t="s">
        <v>692</v>
      </c>
    </row>
    <row r="435" spans="1:12" hidden="1" x14ac:dyDescent="0.25">
      <c r="A435" s="129" t="str">
        <f t="shared" si="6"/>
        <v>Solidaires30</v>
      </c>
      <c r="B435" s="130" t="s">
        <v>25</v>
      </c>
      <c r="C435" s="129">
        <v>30</v>
      </c>
      <c r="D435" s="129" t="s">
        <v>1290</v>
      </c>
      <c r="E435" s="129" t="s">
        <v>2284</v>
      </c>
      <c r="F435" s="129" t="s">
        <v>3305</v>
      </c>
      <c r="G435" s="137">
        <v>30000</v>
      </c>
      <c r="H435" s="129" t="s">
        <v>3476</v>
      </c>
      <c r="I435" s="129" t="s">
        <v>2285</v>
      </c>
      <c r="J435" s="129" t="s">
        <v>893</v>
      </c>
      <c r="K435" s="129" t="s">
        <v>2286</v>
      </c>
      <c r="L435" s="129" t="s">
        <v>692</v>
      </c>
    </row>
    <row r="436" spans="1:12" hidden="1" x14ac:dyDescent="0.25">
      <c r="A436" s="129" t="str">
        <f t="shared" si="6"/>
        <v>Solidaires31</v>
      </c>
      <c r="B436" s="130" t="s">
        <v>25</v>
      </c>
      <c r="C436" s="129">
        <v>31</v>
      </c>
      <c r="D436" s="129" t="s">
        <v>1298</v>
      </c>
      <c r="E436" s="129" t="s">
        <v>2287</v>
      </c>
      <c r="F436" s="129" t="s">
        <v>4409</v>
      </c>
      <c r="G436" s="137">
        <v>31023</v>
      </c>
      <c r="H436" s="129" t="s">
        <v>4213</v>
      </c>
      <c r="I436" s="129" t="s">
        <v>2289</v>
      </c>
      <c r="J436" s="129" t="s">
        <v>2288</v>
      </c>
      <c r="K436" s="129" t="s">
        <v>2290</v>
      </c>
      <c r="L436" s="129" t="s">
        <v>692</v>
      </c>
    </row>
    <row r="437" spans="1:12" hidden="1" x14ac:dyDescent="0.25">
      <c r="A437" s="129" t="str">
        <f t="shared" si="6"/>
        <v>Solidaires32</v>
      </c>
      <c r="B437" s="130" t="s">
        <v>25</v>
      </c>
      <c r="C437" s="129">
        <v>32</v>
      </c>
      <c r="D437" s="129" t="s">
        <v>1306</v>
      </c>
      <c r="E437" s="129" t="s">
        <v>2291</v>
      </c>
      <c r="F437" s="129" t="s">
        <v>3306</v>
      </c>
      <c r="G437" s="137">
        <v>32000</v>
      </c>
      <c r="H437" s="129" t="s">
        <v>1310</v>
      </c>
      <c r="I437" s="129" t="s">
        <v>2292</v>
      </c>
      <c r="J437" s="129" t="s">
        <v>893</v>
      </c>
      <c r="K437" s="129" t="s">
        <v>2293</v>
      </c>
      <c r="L437" s="129" t="s">
        <v>692</v>
      </c>
    </row>
    <row r="438" spans="1:12" hidden="1" x14ac:dyDescent="0.25">
      <c r="A438" s="129" t="str">
        <f t="shared" si="6"/>
        <v>Solidaires33</v>
      </c>
      <c r="B438" s="130" t="s">
        <v>25</v>
      </c>
      <c r="C438" s="129">
        <v>33</v>
      </c>
      <c r="D438" s="129" t="s">
        <v>1315</v>
      </c>
      <c r="E438" s="129" t="s">
        <v>2294</v>
      </c>
      <c r="F438" s="129" t="s">
        <v>3307</v>
      </c>
      <c r="G438" s="137">
        <v>33000</v>
      </c>
      <c r="H438" s="129" t="s">
        <v>1954</v>
      </c>
      <c r="I438" s="129" t="s">
        <v>2296</v>
      </c>
      <c r="J438" s="129" t="s">
        <v>2295</v>
      </c>
      <c r="K438" s="129" t="s">
        <v>2297</v>
      </c>
      <c r="L438" s="129" t="s">
        <v>692</v>
      </c>
    </row>
    <row r="439" spans="1:12" hidden="1" x14ac:dyDescent="0.25">
      <c r="A439" s="129" t="str">
        <f t="shared" si="6"/>
        <v>Solidaires34</v>
      </c>
      <c r="B439" s="130" t="s">
        <v>25</v>
      </c>
      <c r="C439" s="129">
        <v>34</v>
      </c>
      <c r="D439" s="129" t="s">
        <v>1323</v>
      </c>
      <c r="E439" s="129" t="s">
        <v>2298</v>
      </c>
      <c r="F439" s="129" t="s">
        <v>2299</v>
      </c>
      <c r="G439" s="137">
        <v>34090</v>
      </c>
      <c r="H439" s="129" t="s">
        <v>1327</v>
      </c>
      <c r="I439" s="129" t="s">
        <v>2301</v>
      </c>
      <c r="J439" s="129" t="s">
        <v>2300</v>
      </c>
      <c r="K439" s="129" t="s">
        <v>2302</v>
      </c>
      <c r="L439" s="129" t="s">
        <v>692</v>
      </c>
    </row>
    <row r="440" spans="1:12" hidden="1" x14ac:dyDescent="0.25">
      <c r="A440" s="129" t="str">
        <f t="shared" si="6"/>
        <v>Solidaires35</v>
      </c>
      <c r="B440" s="130" t="s">
        <v>25</v>
      </c>
      <c r="C440" s="129">
        <v>35</v>
      </c>
      <c r="D440" s="129" t="s">
        <v>1332</v>
      </c>
      <c r="E440" s="129" t="s">
        <v>2303</v>
      </c>
      <c r="F440" s="129" t="s">
        <v>2304</v>
      </c>
      <c r="G440" s="137">
        <v>35000</v>
      </c>
      <c r="H440" s="129" t="s">
        <v>1336</v>
      </c>
      <c r="I440" s="129" t="s">
        <v>2306</v>
      </c>
      <c r="J440" s="129" t="s">
        <v>2305</v>
      </c>
      <c r="K440" s="129" t="s">
        <v>2307</v>
      </c>
      <c r="L440" s="129" t="s">
        <v>692</v>
      </c>
    </row>
    <row r="441" spans="1:12" hidden="1" x14ac:dyDescent="0.25">
      <c r="A441" s="129" t="str">
        <f t="shared" si="6"/>
        <v>Solidaires36</v>
      </c>
      <c r="B441" s="130" t="s">
        <v>25</v>
      </c>
      <c r="C441" s="129">
        <v>36</v>
      </c>
      <c r="D441" s="129" t="s">
        <v>1341</v>
      </c>
      <c r="E441" s="129" t="s">
        <v>2308</v>
      </c>
      <c r="F441" s="129" t="s">
        <v>2309</v>
      </c>
      <c r="G441" s="137">
        <v>36000</v>
      </c>
      <c r="H441" s="129" t="s">
        <v>3702</v>
      </c>
      <c r="I441" s="129" t="s">
        <v>2310</v>
      </c>
      <c r="J441" s="129" t="s">
        <v>893</v>
      </c>
      <c r="K441" s="129" t="s">
        <v>2311</v>
      </c>
      <c r="L441" s="129" t="s">
        <v>692</v>
      </c>
    </row>
    <row r="442" spans="1:12" hidden="1" x14ac:dyDescent="0.25">
      <c r="A442" s="129" t="str">
        <f t="shared" si="6"/>
        <v>Solidaires37</v>
      </c>
      <c r="B442" s="130" t="s">
        <v>25</v>
      </c>
      <c r="C442" s="129">
        <v>37</v>
      </c>
      <c r="D442" s="129" t="s">
        <v>1349</v>
      </c>
      <c r="E442" s="129" t="s">
        <v>2312</v>
      </c>
      <c r="F442" s="129" t="s">
        <v>4428</v>
      </c>
      <c r="G442" s="137">
        <v>37550</v>
      </c>
      <c r="H442" s="129" t="s">
        <v>3706</v>
      </c>
      <c r="I442" s="129" t="s">
        <v>2314</v>
      </c>
      <c r="J442" s="129" t="s">
        <v>2313</v>
      </c>
      <c r="K442" s="129" t="s">
        <v>2315</v>
      </c>
      <c r="L442" s="129" t="s">
        <v>692</v>
      </c>
    </row>
    <row r="443" spans="1:12" hidden="1" x14ac:dyDescent="0.25">
      <c r="A443" s="129" t="str">
        <f t="shared" si="6"/>
        <v>Solidaires38</v>
      </c>
      <c r="B443" s="130" t="s">
        <v>25</v>
      </c>
      <c r="C443" s="129">
        <v>38</v>
      </c>
      <c r="D443" s="129" t="s">
        <v>1355</v>
      </c>
      <c r="E443" s="129" t="s">
        <v>2316</v>
      </c>
      <c r="F443" s="129" t="s">
        <v>2317</v>
      </c>
      <c r="G443" s="137">
        <v>38100</v>
      </c>
      <c r="H443" s="129" t="s">
        <v>3477</v>
      </c>
      <c r="I443" s="129" t="s">
        <v>2318</v>
      </c>
      <c r="J443" s="129" t="s">
        <v>893</v>
      </c>
      <c r="K443" s="129" t="s">
        <v>2319</v>
      </c>
      <c r="L443" s="129" t="s">
        <v>692</v>
      </c>
    </row>
    <row r="444" spans="1:12" hidden="1" x14ac:dyDescent="0.25">
      <c r="A444" s="129" t="str">
        <f t="shared" si="6"/>
        <v>Solidaires39</v>
      </c>
      <c r="B444" s="130" t="s">
        <v>25</v>
      </c>
      <c r="C444" s="129">
        <v>39</v>
      </c>
      <c r="D444" s="129" t="s">
        <v>1361</v>
      </c>
      <c r="E444" s="129" t="s">
        <v>2320</v>
      </c>
      <c r="F444" s="129" t="s">
        <v>2321</v>
      </c>
      <c r="G444" s="137">
        <v>39000</v>
      </c>
      <c r="H444" s="129" t="s">
        <v>1970</v>
      </c>
      <c r="I444" s="129" t="s">
        <v>692</v>
      </c>
      <c r="J444" s="129" t="s">
        <v>2322</v>
      </c>
      <c r="K444" s="129" t="s">
        <v>2323</v>
      </c>
      <c r="L444" s="129" t="s">
        <v>692</v>
      </c>
    </row>
    <row r="445" spans="1:12" hidden="1" x14ac:dyDescent="0.25">
      <c r="A445" s="129" t="str">
        <f t="shared" si="6"/>
        <v>Solidaires40</v>
      </c>
      <c r="B445" s="130" t="s">
        <v>25</v>
      </c>
      <c r="C445" s="129">
        <v>40</v>
      </c>
      <c r="D445" s="129" t="s">
        <v>1368</v>
      </c>
      <c r="E445" s="129" t="s">
        <v>2324</v>
      </c>
      <c r="F445" s="129" t="s">
        <v>3295</v>
      </c>
      <c r="G445" s="137">
        <v>40022</v>
      </c>
      <c r="H445" s="129" t="s">
        <v>4214</v>
      </c>
      <c r="I445" s="129" t="s">
        <v>2325</v>
      </c>
      <c r="J445" s="129" t="s">
        <v>893</v>
      </c>
      <c r="K445" s="129" t="s">
        <v>2326</v>
      </c>
      <c r="L445" s="129" t="s">
        <v>692</v>
      </c>
    </row>
    <row r="446" spans="1:12" hidden="1" x14ac:dyDescent="0.25">
      <c r="A446" s="129" t="str">
        <f t="shared" si="6"/>
        <v>Solidaires41</v>
      </c>
      <c r="B446" s="130" t="s">
        <v>25</v>
      </c>
      <c r="C446" s="129">
        <v>41</v>
      </c>
      <c r="D446" s="129" t="s">
        <v>1373</v>
      </c>
      <c r="E446" s="129" t="s">
        <v>2327</v>
      </c>
      <c r="F446" s="129" t="s">
        <v>2328</v>
      </c>
      <c r="G446" s="137">
        <v>41000</v>
      </c>
      <c r="H446" s="129" t="s">
        <v>1376</v>
      </c>
      <c r="I446" s="129" t="s">
        <v>2329</v>
      </c>
      <c r="J446" s="129" t="s">
        <v>893</v>
      </c>
      <c r="K446" s="129" t="s">
        <v>2330</v>
      </c>
      <c r="L446" s="129" t="s">
        <v>692</v>
      </c>
    </row>
    <row r="447" spans="1:12" hidden="1" x14ac:dyDescent="0.25">
      <c r="A447" s="129" t="str">
        <f t="shared" si="6"/>
        <v>Solidaires42</v>
      </c>
      <c r="B447" s="130" t="s">
        <v>25</v>
      </c>
      <c r="C447" s="129">
        <v>42</v>
      </c>
      <c r="D447" s="129" t="s">
        <v>1380</v>
      </c>
      <c r="E447" s="129" t="s">
        <v>2331</v>
      </c>
      <c r="F447" s="129" t="s">
        <v>2332</v>
      </c>
      <c r="G447" s="137">
        <v>42000</v>
      </c>
      <c r="H447" s="129" t="s">
        <v>3478</v>
      </c>
      <c r="I447" s="129" t="s">
        <v>2333</v>
      </c>
      <c r="J447" s="129" t="s">
        <v>893</v>
      </c>
      <c r="K447" s="129" t="s">
        <v>2334</v>
      </c>
      <c r="L447" s="129" t="s">
        <v>692</v>
      </c>
    </row>
    <row r="448" spans="1:12" hidden="1" x14ac:dyDescent="0.25">
      <c r="A448" s="129" t="str">
        <f t="shared" si="6"/>
        <v>Solidaires43</v>
      </c>
      <c r="B448" s="130" t="s">
        <v>25</v>
      </c>
      <c r="C448" s="129">
        <v>43</v>
      </c>
      <c r="D448" s="129" t="s">
        <v>1387</v>
      </c>
      <c r="E448" s="129" t="s">
        <v>2335</v>
      </c>
      <c r="F448" s="129" t="s">
        <v>3272</v>
      </c>
      <c r="G448" s="137">
        <v>43000</v>
      </c>
      <c r="H448" s="129" t="s">
        <v>1391</v>
      </c>
      <c r="I448" s="129" t="s">
        <v>2336</v>
      </c>
      <c r="J448" s="129" t="s">
        <v>893</v>
      </c>
      <c r="K448" s="129" t="s">
        <v>2337</v>
      </c>
      <c r="L448" s="129" t="s">
        <v>692</v>
      </c>
    </row>
    <row r="449" spans="1:12" hidden="1" x14ac:dyDescent="0.25">
      <c r="A449" s="129" t="str">
        <f t="shared" si="6"/>
        <v>Solidaires44</v>
      </c>
      <c r="B449" s="130" t="s">
        <v>25</v>
      </c>
      <c r="C449" s="129">
        <v>44</v>
      </c>
      <c r="D449" s="129" t="s">
        <v>1395</v>
      </c>
      <c r="E449" s="129" t="s">
        <v>2338</v>
      </c>
      <c r="F449" s="129" t="s">
        <v>2339</v>
      </c>
      <c r="G449" s="148">
        <v>44000</v>
      </c>
      <c r="H449" s="129" t="s">
        <v>1399</v>
      </c>
      <c r="I449" s="129" t="s">
        <v>2340</v>
      </c>
      <c r="J449" s="129" t="s">
        <v>893</v>
      </c>
      <c r="K449" s="129" t="s">
        <v>2341</v>
      </c>
      <c r="L449" s="129" t="s">
        <v>692</v>
      </c>
    </row>
    <row r="450" spans="1:12" hidden="1" x14ac:dyDescent="0.25">
      <c r="A450" s="129" t="str">
        <f t="shared" ref="A450:A513" si="7">B450&amp;C450</f>
        <v>Solidaires45</v>
      </c>
      <c r="B450" s="130" t="s">
        <v>25</v>
      </c>
      <c r="C450" s="129">
        <v>45</v>
      </c>
      <c r="D450" s="129" t="s">
        <v>1404</v>
      </c>
      <c r="E450" s="129" t="s">
        <v>2342</v>
      </c>
      <c r="F450" s="129" t="s">
        <v>2343</v>
      </c>
      <c r="G450" s="137">
        <v>45000</v>
      </c>
      <c r="H450" s="129" t="s">
        <v>3479</v>
      </c>
      <c r="I450" s="129" t="s">
        <v>2344</v>
      </c>
      <c r="J450" s="129" t="s">
        <v>893</v>
      </c>
      <c r="K450" s="129" t="s">
        <v>2345</v>
      </c>
      <c r="L450" s="129" t="s">
        <v>692</v>
      </c>
    </row>
    <row r="451" spans="1:12" hidden="1" x14ac:dyDescent="0.25">
      <c r="A451" s="129" t="str">
        <f t="shared" si="7"/>
        <v>Solidaires46</v>
      </c>
      <c r="B451" s="130" t="s">
        <v>25</v>
      </c>
      <c r="C451" s="129">
        <v>46</v>
      </c>
      <c r="D451" s="129" t="s">
        <v>1412</v>
      </c>
      <c r="E451" s="129" t="s">
        <v>2346</v>
      </c>
      <c r="F451" s="129" t="s">
        <v>2347</v>
      </c>
      <c r="G451" s="137">
        <v>46100</v>
      </c>
      <c r="H451" s="129" t="s">
        <v>3480</v>
      </c>
      <c r="I451" s="129" t="s">
        <v>2348</v>
      </c>
      <c r="J451" s="129" t="s">
        <v>893</v>
      </c>
      <c r="K451" s="129" t="s">
        <v>2349</v>
      </c>
      <c r="L451" s="129" t="s">
        <v>692</v>
      </c>
    </row>
    <row r="452" spans="1:12" hidden="1" x14ac:dyDescent="0.25">
      <c r="A452" s="129" t="str">
        <f t="shared" si="7"/>
        <v>Solidaires47</v>
      </c>
      <c r="B452" s="130" t="s">
        <v>25</v>
      </c>
      <c r="C452" s="129">
        <v>47</v>
      </c>
      <c r="D452" s="129" t="s">
        <v>1420</v>
      </c>
      <c r="E452" s="129" t="s">
        <v>2350</v>
      </c>
      <c r="F452" s="129" t="s">
        <v>3335</v>
      </c>
      <c r="G452" s="137">
        <v>47000</v>
      </c>
      <c r="H452" s="129" t="s">
        <v>1996</v>
      </c>
      <c r="I452" s="129" t="s">
        <v>2351</v>
      </c>
      <c r="J452" s="129" t="s">
        <v>893</v>
      </c>
      <c r="K452" s="129" t="s">
        <v>2352</v>
      </c>
      <c r="L452" s="129" t="s">
        <v>692</v>
      </c>
    </row>
    <row r="453" spans="1:12" hidden="1" x14ac:dyDescent="0.25">
      <c r="A453" s="129" t="str">
        <f t="shared" si="7"/>
        <v>Solidaires48</v>
      </c>
      <c r="B453" s="130" t="s">
        <v>25</v>
      </c>
      <c r="C453" s="129">
        <v>48</v>
      </c>
      <c r="D453" s="129" t="s">
        <v>1426</v>
      </c>
      <c r="E453" s="129" t="s">
        <v>2353</v>
      </c>
      <c r="F453" s="129" t="s">
        <v>2354</v>
      </c>
      <c r="G453" s="137">
        <v>48000</v>
      </c>
      <c r="H453" s="129" t="s">
        <v>1429</v>
      </c>
      <c r="I453" s="129" t="s">
        <v>2355</v>
      </c>
      <c r="J453" s="129" t="s">
        <v>893</v>
      </c>
      <c r="K453" s="129" t="s">
        <v>2356</v>
      </c>
      <c r="L453" s="129" t="s">
        <v>692</v>
      </c>
    </row>
    <row r="454" spans="1:12" hidden="1" x14ac:dyDescent="0.25">
      <c r="A454" s="129" t="str">
        <f t="shared" si="7"/>
        <v>Solidaires49</v>
      </c>
      <c r="B454" s="130" t="s">
        <v>25</v>
      </c>
      <c r="C454" s="129">
        <v>49</v>
      </c>
      <c r="D454" s="129" t="s">
        <v>1433</v>
      </c>
      <c r="E454" s="129" t="s">
        <v>2357</v>
      </c>
      <c r="F454" s="129" t="s">
        <v>4440</v>
      </c>
      <c r="G454" s="137">
        <v>49100</v>
      </c>
      <c r="H454" s="129" t="s">
        <v>2000</v>
      </c>
      <c r="I454" s="129" t="s">
        <v>2359</v>
      </c>
      <c r="J454" s="129" t="s">
        <v>2358</v>
      </c>
      <c r="K454" s="129" t="s">
        <v>2360</v>
      </c>
      <c r="L454" s="129" t="s">
        <v>692</v>
      </c>
    </row>
    <row r="455" spans="1:12" hidden="1" x14ac:dyDescent="0.25">
      <c r="A455" s="129" t="str">
        <f t="shared" si="7"/>
        <v>Solidaires50</v>
      </c>
      <c r="B455" s="130" t="s">
        <v>25</v>
      </c>
      <c r="C455" s="129">
        <v>50</v>
      </c>
      <c r="D455" s="129" t="s">
        <v>1439</v>
      </c>
      <c r="E455" s="129" t="s">
        <v>2361</v>
      </c>
      <c r="F455" s="129" t="s">
        <v>3338</v>
      </c>
      <c r="G455" s="137">
        <v>50000</v>
      </c>
      <c r="H455" s="129" t="s">
        <v>3481</v>
      </c>
      <c r="I455" s="129" t="s">
        <v>2362</v>
      </c>
      <c r="J455" s="129" t="s">
        <v>893</v>
      </c>
      <c r="K455" s="129" t="s">
        <v>2363</v>
      </c>
      <c r="L455" s="129" t="s">
        <v>692</v>
      </c>
    </row>
    <row r="456" spans="1:12" hidden="1" x14ac:dyDescent="0.25">
      <c r="A456" s="129" t="str">
        <f t="shared" si="7"/>
        <v>Solidaires51</v>
      </c>
      <c r="B456" s="130" t="s">
        <v>25</v>
      </c>
      <c r="C456" s="129">
        <v>51</v>
      </c>
      <c r="D456" s="129" t="s">
        <v>1447</v>
      </c>
      <c r="E456" s="129" t="s">
        <v>2364</v>
      </c>
      <c r="F456" s="129" t="s">
        <v>4443</v>
      </c>
      <c r="G456" s="137">
        <v>51100</v>
      </c>
      <c r="H456" s="129" t="s">
        <v>2009</v>
      </c>
      <c r="I456" s="129" t="s">
        <v>2366</v>
      </c>
      <c r="J456" s="129" t="s">
        <v>2365</v>
      </c>
      <c r="K456" s="129" t="s">
        <v>2367</v>
      </c>
      <c r="L456" s="129" t="s">
        <v>692</v>
      </c>
    </row>
    <row r="457" spans="1:12" hidden="1" x14ac:dyDescent="0.25">
      <c r="A457" s="129" t="str">
        <f t="shared" si="7"/>
        <v>Solidaires52</v>
      </c>
      <c r="B457" s="130" t="s">
        <v>25</v>
      </c>
      <c r="C457" s="129">
        <v>52</v>
      </c>
      <c r="D457" s="129" t="s">
        <v>1453</v>
      </c>
      <c r="E457" s="129" t="s">
        <v>2368</v>
      </c>
      <c r="F457" s="129" t="s">
        <v>3337</v>
      </c>
      <c r="G457" s="137">
        <v>52000</v>
      </c>
      <c r="H457" s="129" t="s">
        <v>3482</v>
      </c>
      <c r="I457" s="129" t="s">
        <v>2369</v>
      </c>
      <c r="J457" s="129" t="s">
        <v>893</v>
      </c>
      <c r="K457" s="129" t="s">
        <v>2370</v>
      </c>
      <c r="L457" s="129" t="s">
        <v>692</v>
      </c>
    </row>
    <row r="458" spans="1:12" hidden="1" x14ac:dyDescent="0.25">
      <c r="A458" s="129" t="str">
        <f t="shared" si="7"/>
        <v>Solidaires53</v>
      </c>
      <c r="B458" s="130" t="s">
        <v>25</v>
      </c>
      <c r="C458" s="129">
        <v>53</v>
      </c>
      <c r="D458" s="129" t="s">
        <v>1460</v>
      </c>
      <c r="E458" s="129" t="s">
        <v>2371</v>
      </c>
      <c r="F458" s="129" t="s">
        <v>3273</v>
      </c>
      <c r="G458" s="137">
        <v>53000</v>
      </c>
      <c r="H458" s="129" t="s">
        <v>2017</v>
      </c>
      <c r="I458" s="129" t="s">
        <v>2372</v>
      </c>
      <c r="J458" s="129" t="s">
        <v>893</v>
      </c>
      <c r="K458" s="129" t="s">
        <v>2373</v>
      </c>
      <c r="L458" s="129" t="s">
        <v>692</v>
      </c>
    </row>
    <row r="459" spans="1:12" hidden="1" x14ac:dyDescent="0.25">
      <c r="A459" s="129" t="str">
        <f t="shared" si="7"/>
        <v>Solidaires54</v>
      </c>
      <c r="B459" s="130" t="s">
        <v>25</v>
      </c>
      <c r="C459" s="129">
        <v>54</v>
      </c>
      <c r="D459" s="129" t="s">
        <v>1468</v>
      </c>
      <c r="E459" s="129" t="s">
        <v>2374</v>
      </c>
      <c r="F459" s="129" t="s">
        <v>2375</v>
      </c>
      <c r="G459" s="137">
        <v>54000</v>
      </c>
      <c r="H459" s="129" t="s">
        <v>1472</v>
      </c>
      <c r="I459" s="129" t="s">
        <v>2376</v>
      </c>
      <c r="J459" s="129" t="s">
        <v>3242</v>
      </c>
      <c r="K459" s="129" t="s">
        <v>2377</v>
      </c>
      <c r="L459" s="129" t="s">
        <v>692</v>
      </c>
    </row>
    <row r="460" spans="1:12" hidden="1" x14ac:dyDescent="0.25">
      <c r="A460" s="129" t="str">
        <f t="shared" si="7"/>
        <v>Solidaires55</v>
      </c>
      <c r="B460" s="130" t="s">
        <v>25</v>
      </c>
      <c r="C460" s="129">
        <v>55</v>
      </c>
      <c r="D460" s="129" t="s">
        <v>1476</v>
      </c>
      <c r="E460" s="129" t="s">
        <v>2378</v>
      </c>
      <c r="F460" s="129" t="s">
        <v>3274</v>
      </c>
      <c r="G460" s="137">
        <v>55100</v>
      </c>
      <c r="H460" s="129" t="s">
        <v>3483</v>
      </c>
      <c r="I460" s="129" t="s">
        <v>2379</v>
      </c>
      <c r="J460" s="129" t="s">
        <v>893</v>
      </c>
      <c r="K460" s="129" t="s">
        <v>2380</v>
      </c>
      <c r="L460" s="129" t="s">
        <v>692</v>
      </c>
    </row>
    <row r="461" spans="1:12" hidden="1" x14ac:dyDescent="0.25">
      <c r="A461" s="129" t="str">
        <f t="shared" si="7"/>
        <v>Solidaires56</v>
      </c>
      <c r="B461" s="130" t="s">
        <v>25</v>
      </c>
      <c r="C461" s="129">
        <v>56</v>
      </c>
      <c r="D461" s="129" t="s">
        <v>1482</v>
      </c>
      <c r="E461" s="129" t="s">
        <v>2381</v>
      </c>
      <c r="F461" s="129" t="s">
        <v>2382</v>
      </c>
      <c r="G461" s="137">
        <v>56100</v>
      </c>
      <c r="H461" s="129" t="s">
        <v>2702</v>
      </c>
      <c r="I461" s="129" t="s">
        <v>2383</v>
      </c>
      <c r="J461" s="129" t="s">
        <v>893</v>
      </c>
      <c r="K461" s="129" t="s">
        <v>2384</v>
      </c>
      <c r="L461" s="129" t="s">
        <v>692</v>
      </c>
    </row>
    <row r="462" spans="1:12" hidden="1" x14ac:dyDescent="0.25">
      <c r="A462" s="129" t="str">
        <f t="shared" si="7"/>
        <v>Solidaires57</v>
      </c>
      <c r="B462" s="130" t="s">
        <v>25</v>
      </c>
      <c r="C462" s="129">
        <v>57</v>
      </c>
      <c r="D462" s="129" t="s">
        <v>1489</v>
      </c>
      <c r="E462" s="129" t="s">
        <v>2385</v>
      </c>
      <c r="F462" s="129" t="s">
        <v>2386</v>
      </c>
      <c r="G462" s="148">
        <v>57084</v>
      </c>
      <c r="H462" s="129" t="s">
        <v>4215</v>
      </c>
      <c r="I462" s="129" t="s">
        <v>2387</v>
      </c>
      <c r="J462" s="129" t="s">
        <v>893</v>
      </c>
      <c r="K462" s="129" t="s">
        <v>2388</v>
      </c>
      <c r="L462" s="129" t="s">
        <v>692</v>
      </c>
    </row>
    <row r="463" spans="1:12" hidden="1" x14ac:dyDescent="0.25">
      <c r="A463" s="129" t="str">
        <f t="shared" si="7"/>
        <v>Solidaires58</v>
      </c>
      <c r="B463" s="130" t="s">
        <v>25</v>
      </c>
      <c r="C463" s="129">
        <v>58</v>
      </c>
      <c r="D463" s="129" t="s">
        <v>1497</v>
      </c>
      <c r="E463" s="129" t="s">
        <v>2389</v>
      </c>
      <c r="F463" s="129" t="s">
        <v>3339</v>
      </c>
      <c r="G463" s="137">
        <v>58000</v>
      </c>
      <c r="H463" s="129" t="s">
        <v>2037</v>
      </c>
      <c r="I463" s="129" t="s">
        <v>2390</v>
      </c>
      <c r="J463" s="129" t="s">
        <v>893</v>
      </c>
      <c r="K463" s="129" t="s">
        <v>2391</v>
      </c>
      <c r="L463" s="129" t="s">
        <v>692</v>
      </c>
    </row>
    <row r="464" spans="1:12" hidden="1" x14ac:dyDescent="0.25">
      <c r="A464" s="129" t="str">
        <f t="shared" si="7"/>
        <v>Solidaires59</v>
      </c>
      <c r="B464" s="130" t="s">
        <v>25</v>
      </c>
      <c r="C464" s="129">
        <v>59</v>
      </c>
      <c r="D464" s="129" t="s">
        <v>1505</v>
      </c>
      <c r="E464" s="129" t="s">
        <v>2392</v>
      </c>
      <c r="F464" s="129" t="s">
        <v>3340</v>
      </c>
      <c r="G464" s="137">
        <v>59000</v>
      </c>
      <c r="H464" s="129" t="s">
        <v>1509</v>
      </c>
      <c r="I464" s="129" t="s">
        <v>2393</v>
      </c>
      <c r="J464" s="129" t="s">
        <v>893</v>
      </c>
      <c r="K464" s="129" t="s">
        <v>2394</v>
      </c>
      <c r="L464" s="129" t="s">
        <v>692</v>
      </c>
    </row>
    <row r="465" spans="1:12" hidden="1" x14ac:dyDescent="0.25">
      <c r="A465" s="129" t="str">
        <f t="shared" si="7"/>
        <v>Solidaires60</v>
      </c>
      <c r="B465" s="130" t="s">
        <v>25</v>
      </c>
      <c r="C465" s="129">
        <v>60</v>
      </c>
      <c r="D465" s="129" t="s">
        <v>1514</v>
      </c>
      <c r="E465" s="129" t="s">
        <v>2395</v>
      </c>
      <c r="F465" s="129" t="s">
        <v>2396</v>
      </c>
      <c r="G465" s="137">
        <v>60603</v>
      </c>
      <c r="H465" s="129" t="s">
        <v>4216</v>
      </c>
      <c r="I465" s="129" t="s">
        <v>2398</v>
      </c>
      <c r="J465" s="129" t="s">
        <v>2397</v>
      </c>
      <c r="K465" s="129" t="s">
        <v>2399</v>
      </c>
      <c r="L465" s="129" t="s">
        <v>692</v>
      </c>
    </row>
    <row r="466" spans="1:12" hidden="1" x14ac:dyDescent="0.25">
      <c r="A466" s="129" t="str">
        <f t="shared" si="7"/>
        <v>Solidaires61</v>
      </c>
      <c r="B466" s="130" t="s">
        <v>25</v>
      </c>
      <c r="C466" s="129">
        <v>61</v>
      </c>
      <c r="D466" s="129" t="s">
        <v>1522</v>
      </c>
      <c r="E466" s="129" t="s">
        <v>2400</v>
      </c>
      <c r="F466" s="129" t="s">
        <v>2401</v>
      </c>
      <c r="G466" s="137">
        <v>61200</v>
      </c>
      <c r="H466" s="129" t="s">
        <v>3484</v>
      </c>
      <c r="I466" s="129" t="s">
        <v>2402</v>
      </c>
      <c r="J466" s="129" t="s">
        <v>893</v>
      </c>
      <c r="K466" s="129" t="s">
        <v>2403</v>
      </c>
      <c r="L466" s="129" t="s">
        <v>692</v>
      </c>
    </row>
    <row r="467" spans="1:12" hidden="1" x14ac:dyDescent="0.25">
      <c r="A467" s="129" t="str">
        <f t="shared" si="7"/>
        <v>Solidaires62</v>
      </c>
      <c r="B467" s="130" t="s">
        <v>25</v>
      </c>
      <c r="C467" s="129">
        <v>62</v>
      </c>
      <c r="D467" s="129" t="s">
        <v>1529</v>
      </c>
      <c r="E467" s="129" t="s">
        <v>2404</v>
      </c>
      <c r="F467" s="129" t="s">
        <v>2405</v>
      </c>
      <c r="G467" s="137">
        <v>62223</v>
      </c>
      <c r="H467" s="129" t="s">
        <v>3485</v>
      </c>
      <c r="I467" s="129" t="s">
        <v>2406</v>
      </c>
      <c r="J467" s="129" t="s">
        <v>893</v>
      </c>
      <c r="K467" s="129" t="s">
        <v>2407</v>
      </c>
      <c r="L467" s="129" t="s">
        <v>692</v>
      </c>
    </row>
    <row r="468" spans="1:12" hidden="1" x14ac:dyDescent="0.25">
      <c r="A468" s="129" t="str">
        <f t="shared" si="7"/>
        <v>Solidaires63</v>
      </c>
      <c r="B468" s="130" t="s">
        <v>25</v>
      </c>
      <c r="C468" s="129">
        <v>63</v>
      </c>
      <c r="D468" s="129" t="s">
        <v>1538</v>
      </c>
      <c r="E468" s="129" t="s">
        <v>2408</v>
      </c>
      <c r="F468" s="129" t="s">
        <v>3308</v>
      </c>
      <c r="G468" s="137">
        <v>63000</v>
      </c>
      <c r="H468" s="129" t="s">
        <v>2055</v>
      </c>
      <c r="I468" s="129" t="s">
        <v>2409</v>
      </c>
      <c r="J468" s="129" t="s">
        <v>893</v>
      </c>
      <c r="K468" s="129" t="s">
        <v>2410</v>
      </c>
      <c r="L468" s="129" t="s">
        <v>692</v>
      </c>
    </row>
    <row r="469" spans="1:12" hidden="1" x14ac:dyDescent="0.25">
      <c r="A469" s="129" t="str">
        <f t="shared" si="7"/>
        <v>Solidaires64</v>
      </c>
      <c r="B469" s="130" t="s">
        <v>25</v>
      </c>
      <c r="C469" s="129">
        <v>64</v>
      </c>
      <c r="D469" s="129" t="s">
        <v>1547</v>
      </c>
      <c r="E469" s="129" t="s">
        <v>2411</v>
      </c>
      <c r="F469" s="136" t="s">
        <v>2412</v>
      </c>
      <c r="G469" s="137">
        <v>64000</v>
      </c>
      <c r="H469" s="129" t="s">
        <v>2058</v>
      </c>
      <c r="I469" s="129" t="s">
        <v>2414</v>
      </c>
      <c r="J469" s="129" t="s">
        <v>2413</v>
      </c>
      <c r="K469" s="129" t="s">
        <v>2415</v>
      </c>
      <c r="L469" s="129" t="s">
        <v>692</v>
      </c>
    </row>
    <row r="470" spans="1:12" hidden="1" x14ac:dyDescent="0.25">
      <c r="A470" s="129" t="str">
        <f t="shared" si="7"/>
        <v>Solidaires65</v>
      </c>
      <c r="B470" s="130" t="s">
        <v>25</v>
      </c>
      <c r="C470" s="129">
        <v>65</v>
      </c>
      <c r="D470" s="129" t="s">
        <v>1555</v>
      </c>
      <c r="E470" s="129" t="s">
        <v>2416</v>
      </c>
      <c r="F470" s="129" t="s">
        <v>2417</v>
      </c>
      <c r="G470" s="137">
        <v>65000</v>
      </c>
      <c r="H470" s="129" t="s">
        <v>2061</v>
      </c>
      <c r="I470" s="129" t="s">
        <v>2418</v>
      </c>
      <c r="J470" s="129" t="s">
        <v>893</v>
      </c>
      <c r="K470" s="129" t="s">
        <v>2419</v>
      </c>
      <c r="L470" s="129" t="s">
        <v>692</v>
      </c>
    </row>
    <row r="471" spans="1:12" hidden="1" x14ac:dyDescent="0.25">
      <c r="A471" s="129" t="str">
        <f t="shared" si="7"/>
        <v>Solidaires66</v>
      </c>
      <c r="B471" s="130" t="s">
        <v>25</v>
      </c>
      <c r="C471" s="129">
        <v>66</v>
      </c>
      <c r="D471" s="129" t="s">
        <v>1562</v>
      </c>
      <c r="E471" s="129" t="s">
        <v>2420</v>
      </c>
      <c r="F471" s="129" t="s">
        <v>2421</v>
      </c>
      <c r="G471" s="137">
        <v>66000</v>
      </c>
      <c r="H471" s="129" t="s">
        <v>1566</v>
      </c>
      <c r="I471" s="129" t="s">
        <v>2422</v>
      </c>
      <c r="J471" s="129" t="s">
        <v>893</v>
      </c>
      <c r="K471" s="129" t="s">
        <v>2423</v>
      </c>
      <c r="L471" s="129" t="s">
        <v>692</v>
      </c>
    </row>
    <row r="472" spans="1:12" hidden="1" x14ac:dyDescent="0.25">
      <c r="A472" s="129" t="str">
        <f t="shared" si="7"/>
        <v>Solidaires67</v>
      </c>
      <c r="B472" s="130" t="s">
        <v>25</v>
      </c>
      <c r="C472" s="129">
        <v>67</v>
      </c>
      <c r="D472" s="129" t="s">
        <v>1570</v>
      </c>
      <c r="E472" s="129" t="s">
        <v>2424</v>
      </c>
      <c r="F472" s="129" t="s">
        <v>1572</v>
      </c>
      <c r="G472" s="137">
        <v>67000</v>
      </c>
      <c r="H472" s="129" t="s">
        <v>1574</v>
      </c>
      <c r="I472" s="129" t="s">
        <v>2425</v>
      </c>
      <c r="J472" s="129" t="s">
        <v>893</v>
      </c>
      <c r="K472" s="129" t="s">
        <v>2426</v>
      </c>
      <c r="L472" s="129" t="s">
        <v>692</v>
      </c>
    </row>
    <row r="473" spans="1:12" hidden="1" x14ac:dyDescent="0.25">
      <c r="A473" s="129" t="str">
        <f t="shared" si="7"/>
        <v>Solidaires68</v>
      </c>
      <c r="B473" s="130" t="s">
        <v>25</v>
      </c>
      <c r="C473" s="129">
        <v>68</v>
      </c>
      <c r="D473" s="129" t="s">
        <v>1578</v>
      </c>
      <c r="E473" s="129" t="s">
        <v>2427</v>
      </c>
      <c r="F473" s="129" t="s">
        <v>1572</v>
      </c>
      <c r="G473" s="137">
        <v>67000</v>
      </c>
      <c r="H473" s="129" t="s">
        <v>1574</v>
      </c>
      <c r="I473" s="129" t="s">
        <v>2425</v>
      </c>
      <c r="J473" s="129" t="s">
        <v>893</v>
      </c>
      <c r="K473" s="129" t="s">
        <v>2426</v>
      </c>
      <c r="L473" s="129" t="s">
        <v>692</v>
      </c>
    </row>
    <row r="474" spans="1:12" hidden="1" x14ac:dyDescent="0.25">
      <c r="A474" s="129" t="str">
        <f t="shared" si="7"/>
        <v>Solidaires69</v>
      </c>
      <c r="B474" s="130" t="s">
        <v>25</v>
      </c>
      <c r="C474" s="129">
        <v>69</v>
      </c>
      <c r="D474" s="129" t="s">
        <v>1586</v>
      </c>
      <c r="E474" s="129" t="s">
        <v>2428</v>
      </c>
      <c r="F474" s="129" t="s">
        <v>2429</v>
      </c>
      <c r="G474" s="137">
        <v>69006</v>
      </c>
      <c r="H474" s="129" t="s">
        <v>2741</v>
      </c>
      <c r="I474" s="129" t="s">
        <v>2431</v>
      </c>
      <c r="J474" s="129" t="s">
        <v>2430</v>
      </c>
      <c r="K474" s="129" t="s">
        <v>2432</v>
      </c>
      <c r="L474" s="129" t="s">
        <v>692</v>
      </c>
    </row>
    <row r="475" spans="1:12" hidden="1" x14ac:dyDescent="0.25">
      <c r="A475" s="129" t="str">
        <f t="shared" si="7"/>
        <v>Solidaires70</v>
      </c>
      <c r="B475" s="130" t="s">
        <v>25</v>
      </c>
      <c r="C475" s="129">
        <v>70</v>
      </c>
      <c r="D475" s="129" t="s">
        <v>1593</v>
      </c>
      <c r="E475" s="129" t="s">
        <v>2433</v>
      </c>
      <c r="F475" s="129" t="s">
        <v>4414</v>
      </c>
      <c r="G475" s="137">
        <v>70000</v>
      </c>
      <c r="H475" s="129" t="s">
        <v>2745</v>
      </c>
      <c r="I475" s="129" t="s">
        <v>2434</v>
      </c>
      <c r="J475" s="129" t="s">
        <v>893</v>
      </c>
      <c r="K475" s="129" t="s">
        <v>2435</v>
      </c>
      <c r="L475" s="129" t="s">
        <v>692</v>
      </c>
    </row>
    <row r="476" spans="1:12" hidden="1" x14ac:dyDescent="0.25">
      <c r="A476" s="129" t="str">
        <f t="shared" si="7"/>
        <v>Solidaires71</v>
      </c>
      <c r="B476" s="130" t="s">
        <v>25</v>
      </c>
      <c r="C476" s="129">
        <v>71</v>
      </c>
      <c r="D476" s="129" t="s">
        <v>1599</v>
      </c>
      <c r="E476" s="129" t="s">
        <v>2436</v>
      </c>
      <c r="F476" s="129" t="s">
        <v>3275</v>
      </c>
      <c r="G476" s="137">
        <v>71100</v>
      </c>
      <c r="H476" s="129" t="s">
        <v>3486</v>
      </c>
      <c r="I476" s="129" t="s">
        <v>2437</v>
      </c>
      <c r="J476" s="129" t="s">
        <v>893</v>
      </c>
      <c r="K476" s="129" t="s">
        <v>2438</v>
      </c>
      <c r="L476" s="129" t="s">
        <v>692</v>
      </c>
    </row>
    <row r="477" spans="1:12" hidden="1" x14ac:dyDescent="0.25">
      <c r="A477" s="129" t="str">
        <f t="shared" si="7"/>
        <v>Solidaires72</v>
      </c>
      <c r="B477" s="130" t="s">
        <v>25</v>
      </c>
      <c r="C477" s="129">
        <v>72</v>
      </c>
      <c r="D477" s="129" t="s">
        <v>1607</v>
      </c>
      <c r="E477" s="129" t="s">
        <v>2439</v>
      </c>
      <c r="F477" s="129" t="s">
        <v>3116</v>
      </c>
      <c r="G477" s="137">
        <v>72100</v>
      </c>
      <c r="H477" s="129" t="s">
        <v>1611</v>
      </c>
      <c r="I477" s="129" t="s">
        <v>2440</v>
      </c>
      <c r="J477" s="129" t="s">
        <v>893</v>
      </c>
      <c r="K477" s="129" t="s">
        <v>2441</v>
      </c>
      <c r="L477" s="129" t="s">
        <v>692</v>
      </c>
    </row>
    <row r="478" spans="1:12" hidden="1" x14ac:dyDescent="0.25">
      <c r="A478" s="129" t="str">
        <f t="shared" si="7"/>
        <v>Solidaires73</v>
      </c>
      <c r="B478" s="130" t="s">
        <v>25</v>
      </c>
      <c r="C478" s="129">
        <v>73</v>
      </c>
      <c r="D478" s="129" t="s">
        <v>1616</v>
      </c>
      <c r="E478" s="129" t="s">
        <v>2442</v>
      </c>
      <c r="F478" s="129" t="s">
        <v>2443</v>
      </c>
      <c r="G478" s="137">
        <v>73000</v>
      </c>
      <c r="H478" s="129" t="s">
        <v>3487</v>
      </c>
      <c r="I478" s="129" t="s">
        <v>2444</v>
      </c>
      <c r="J478" s="129" t="s">
        <v>893</v>
      </c>
      <c r="K478" s="129" t="s">
        <v>2445</v>
      </c>
      <c r="L478" s="129" t="s">
        <v>692</v>
      </c>
    </row>
    <row r="479" spans="1:12" hidden="1" x14ac:dyDescent="0.25">
      <c r="A479" s="129" t="str">
        <f t="shared" si="7"/>
        <v>Solidaires74</v>
      </c>
      <c r="B479" s="130" t="s">
        <v>25</v>
      </c>
      <c r="C479" s="129">
        <v>74</v>
      </c>
      <c r="D479" s="129" t="s">
        <v>1624</v>
      </c>
      <c r="E479" s="129" t="s">
        <v>2446</v>
      </c>
      <c r="F479" s="129" t="s">
        <v>2447</v>
      </c>
      <c r="G479" s="137">
        <v>74000</v>
      </c>
      <c r="H479" s="129" t="s">
        <v>3488</v>
      </c>
      <c r="I479" s="129" t="s">
        <v>2448</v>
      </c>
      <c r="J479" s="129" t="s">
        <v>893</v>
      </c>
      <c r="K479" s="129" t="s">
        <v>2449</v>
      </c>
      <c r="L479" s="129" t="s">
        <v>692</v>
      </c>
    </row>
    <row r="480" spans="1:12" hidden="1" x14ac:dyDescent="0.25">
      <c r="A480" s="129" t="str">
        <f t="shared" si="7"/>
        <v>Solidaires75</v>
      </c>
      <c r="B480" s="130" t="s">
        <v>25</v>
      </c>
      <c r="C480" s="129">
        <v>75</v>
      </c>
      <c r="D480" s="129" t="s">
        <v>1632</v>
      </c>
      <c r="E480" s="129" t="s">
        <v>2450</v>
      </c>
      <c r="F480" s="129" t="s">
        <v>686</v>
      </c>
      <c r="G480" s="137">
        <v>75010</v>
      </c>
      <c r="H480" s="129" t="s">
        <v>656</v>
      </c>
      <c r="I480" s="129" t="s">
        <v>2452</v>
      </c>
      <c r="J480" s="129" t="s">
        <v>2451</v>
      </c>
      <c r="K480" s="129" t="s">
        <v>2453</v>
      </c>
      <c r="L480" s="129" t="s">
        <v>692</v>
      </c>
    </row>
    <row r="481" spans="1:12" hidden="1" x14ac:dyDescent="0.25">
      <c r="A481" s="129" t="str">
        <f t="shared" si="7"/>
        <v>Solidaires76</v>
      </c>
      <c r="B481" s="130" t="s">
        <v>25</v>
      </c>
      <c r="C481" s="129">
        <v>76</v>
      </c>
      <c r="D481" s="129" t="s">
        <v>1640</v>
      </c>
      <c r="E481" s="129" t="s">
        <v>2454</v>
      </c>
      <c r="F481" s="129" t="s">
        <v>2455</v>
      </c>
      <c r="G481" s="137">
        <v>76000</v>
      </c>
      <c r="H481" s="129" t="s">
        <v>1644</v>
      </c>
      <c r="I481" s="129" t="s">
        <v>2456</v>
      </c>
      <c r="J481" s="129" t="s">
        <v>893</v>
      </c>
      <c r="K481" s="129" t="s">
        <v>2457</v>
      </c>
      <c r="L481" s="129" t="s">
        <v>692</v>
      </c>
    </row>
    <row r="482" spans="1:12" hidden="1" x14ac:dyDescent="0.25">
      <c r="A482" s="129" t="str">
        <f t="shared" si="7"/>
        <v>Solidaires77</v>
      </c>
      <c r="B482" s="130" t="s">
        <v>25</v>
      </c>
      <c r="C482" s="129">
        <v>77</v>
      </c>
      <c r="D482" s="129" t="s">
        <v>1649</v>
      </c>
      <c r="E482" s="129" t="s">
        <v>2458</v>
      </c>
      <c r="F482" s="129" t="s">
        <v>2459</v>
      </c>
      <c r="G482" s="137">
        <v>77016</v>
      </c>
      <c r="H482" s="129" t="s">
        <v>4191</v>
      </c>
      <c r="I482" s="129" t="s">
        <v>2460</v>
      </c>
      <c r="J482" s="129" t="s">
        <v>893</v>
      </c>
      <c r="K482" s="129" t="s">
        <v>2461</v>
      </c>
      <c r="L482" s="129" t="s">
        <v>692</v>
      </c>
    </row>
    <row r="483" spans="1:12" hidden="1" x14ac:dyDescent="0.25">
      <c r="A483" s="129" t="str">
        <f t="shared" si="7"/>
        <v>Solidaires78</v>
      </c>
      <c r="B483" s="130" t="s">
        <v>25</v>
      </c>
      <c r="C483" s="129">
        <v>78</v>
      </c>
      <c r="D483" s="129" t="s">
        <v>1657</v>
      </c>
      <c r="E483" s="129" t="s">
        <v>2462</v>
      </c>
      <c r="F483" s="129" t="s">
        <v>2463</v>
      </c>
      <c r="G483" s="137">
        <v>78670</v>
      </c>
      <c r="H483" s="129" t="s">
        <v>3489</v>
      </c>
      <c r="I483" s="129" t="s">
        <v>2465</v>
      </c>
      <c r="J483" s="129" t="s">
        <v>2464</v>
      </c>
      <c r="K483" s="129" t="s">
        <v>2466</v>
      </c>
      <c r="L483" s="129" t="s">
        <v>692</v>
      </c>
    </row>
    <row r="484" spans="1:12" hidden="1" x14ac:dyDescent="0.25">
      <c r="A484" s="129" t="str">
        <f t="shared" si="7"/>
        <v>Solidaires79</v>
      </c>
      <c r="B484" s="130" t="s">
        <v>25</v>
      </c>
      <c r="C484" s="129">
        <v>79</v>
      </c>
      <c r="D484" s="129" t="s">
        <v>1664</v>
      </c>
      <c r="E484" s="129" t="s">
        <v>2467</v>
      </c>
      <c r="F484" s="129" t="s">
        <v>2468</v>
      </c>
      <c r="G484" s="137">
        <v>79000</v>
      </c>
      <c r="H484" s="129" t="s">
        <v>1668</v>
      </c>
      <c r="I484" s="129" t="s">
        <v>2469</v>
      </c>
      <c r="J484" s="129" t="s">
        <v>893</v>
      </c>
      <c r="K484" s="129" t="s">
        <v>2470</v>
      </c>
      <c r="L484" s="129" t="s">
        <v>692</v>
      </c>
    </row>
    <row r="485" spans="1:12" hidden="1" x14ac:dyDescent="0.25">
      <c r="A485" s="129" t="str">
        <f t="shared" si="7"/>
        <v>Solidaires80</v>
      </c>
      <c r="B485" s="130" t="s">
        <v>25</v>
      </c>
      <c r="C485" s="129">
        <v>80</v>
      </c>
      <c r="D485" s="129" t="s">
        <v>1673</v>
      </c>
      <c r="E485" s="129" t="s">
        <v>2471</v>
      </c>
      <c r="F485" s="129" t="s">
        <v>2472</v>
      </c>
      <c r="G485" s="137">
        <v>80000</v>
      </c>
      <c r="H485" s="129" t="s">
        <v>2115</v>
      </c>
      <c r="I485" s="129" t="s">
        <v>2473</v>
      </c>
      <c r="J485" s="129" t="s">
        <v>893</v>
      </c>
      <c r="K485" s="129" t="s">
        <v>2474</v>
      </c>
      <c r="L485" s="129" t="s">
        <v>692</v>
      </c>
    </row>
    <row r="486" spans="1:12" hidden="1" x14ac:dyDescent="0.25">
      <c r="A486" s="129" t="str">
        <f t="shared" si="7"/>
        <v>Solidaires81</v>
      </c>
      <c r="B486" s="130" t="s">
        <v>25</v>
      </c>
      <c r="C486" s="129">
        <v>81</v>
      </c>
      <c r="D486" s="129" t="s">
        <v>1680</v>
      </c>
      <c r="E486" s="129" t="s">
        <v>2475</v>
      </c>
      <c r="F486" s="129" t="s">
        <v>2476</v>
      </c>
      <c r="G486" s="137">
        <v>81000</v>
      </c>
      <c r="H486" s="129" t="s">
        <v>2120</v>
      </c>
      <c r="I486" s="129" t="s">
        <v>2477</v>
      </c>
      <c r="J486" s="129" t="s">
        <v>893</v>
      </c>
      <c r="K486" s="129" t="s">
        <v>2478</v>
      </c>
      <c r="L486" s="129" t="s">
        <v>692</v>
      </c>
    </row>
    <row r="487" spans="1:12" hidden="1" x14ac:dyDescent="0.25">
      <c r="A487" s="129" t="str">
        <f t="shared" si="7"/>
        <v>Solidaires82</v>
      </c>
      <c r="B487" s="130" t="s">
        <v>25</v>
      </c>
      <c r="C487" s="129">
        <v>82</v>
      </c>
      <c r="D487" s="129" t="s">
        <v>1687</v>
      </c>
      <c r="E487" s="129" t="s">
        <v>2479</v>
      </c>
      <c r="F487" s="129" t="s">
        <v>2480</v>
      </c>
      <c r="G487" s="137">
        <v>82000</v>
      </c>
      <c r="H487" s="129" t="s">
        <v>2124</v>
      </c>
      <c r="I487" s="129" t="s">
        <v>2481</v>
      </c>
      <c r="J487" s="129" t="s">
        <v>893</v>
      </c>
      <c r="K487" s="129" t="s">
        <v>2482</v>
      </c>
      <c r="L487" s="129" t="s">
        <v>692</v>
      </c>
    </row>
    <row r="488" spans="1:12" hidden="1" x14ac:dyDescent="0.25">
      <c r="A488" s="129" t="str">
        <f t="shared" si="7"/>
        <v>Solidaires83</v>
      </c>
      <c r="B488" s="130" t="s">
        <v>25</v>
      </c>
      <c r="C488" s="129">
        <v>83</v>
      </c>
      <c r="D488" s="129" t="s">
        <v>1694</v>
      </c>
      <c r="E488" s="129" t="s">
        <v>2483</v>
      </c>
      <c r="F488" s="129" t="s">
        <v>3309</v>
      </c>
      <c r="G488" s="137">
        <v>83000</v>
      </c>
      <c r="H488" s="129" t="s">
        <v>2786</v>
      </c>
      <c r="I488" s="129" t="s">
        <v>2485</v>
      </c>
      <c r="J488" s="129" t="s">
        <v>2484</v>
      </c>
      <c r="K488" s="129" t="s">
        <v>2486</v>
      </c>
      <c r="L488" s="129" t="s">
        <v>692</v>
      </c>
    </row>
    <row r="489" spans="1:12" hidden="1" x14ac:dyDescent="0.25">
      <c r="A489" s="129" t="str">
        <f t="shared" si="7"/>
        <v>Solidaires84</v>
      </c>
      <c r="B489" s="130" t="s">
        <v>25</v>
      </c>
      <c r="C489" s="129">
        <v>84</v>
      </c>
      <c r="D489" s="129" t="s">
        <v>1702</v>
      </c>
      <c r="E489" s="129" t="s">
        <v>2487</v>
      </c>
      <c r="F489" s="129" t="s">
        <v>2488</v>
      </c>
      <c r="G489" s="137">
        <v>84000</v>
      </c>
      <c r="H489" s="129" t="s">
        <v>2132</v>
      </c>
      <c r="I489" s="129" t="s">
        <v>2490</v>
      </c>
      <c r="J489" s="129" t="s">
        <v>2489</v>
      </c>
      <c r="K489" s="129" t="s">
        <v>2491</v>
      </c>
      <c r="L489" s="129" t="s">
        <v>692</v>
      </c>
    </row>
    <row r="490" spans="1:12" hidden="1" x14ac:dyDescent="0.25">
      <c r="A490" s="129" t="str">
        <f t="shared" si="7"/>
        <v>Solidaires85</v>
      </c>
      <c r="B490" s="130" t="s">
        <v>25</v>
      </c>
      <c r="C490" s="129">
        <v>85</v>
      </c>
      <c r="D490" s="129" t="s">
        <v>1709</v>
      </c>
      <c r="E490" s="129" t="s">
        <v>2492</v>
      </c>
      <c r="F490" s="129" t="s">
        <v>3285</v>
      </c>
      <c r="G490" s="137">
        <v>85000</v>
      </c>
      <c r="H490" s="129" t="s">
        <v>2136</v>
      </c>
      <c r="I490" s="129" t="s">
        <v>2493</v>
      </c>
      <c r="J490" s="129" t="s">
        <v>893</v>
      </c>
      <c r="K490" s="129" t="s">
        <v>2494</v>
      </c>
      <c r="L490" s="129" t="s">
        <v>692</v>
      </c>
    </row>
    <row r="491" spans="1:12" hidden="1" x14ac:dyDescent="0.25">
      <c r="A491" s="129" t="str">
        <f t="shared" si="7"/>
        <v>Solidaires86</v>
      </c>
      <c r="B491" s="130" t="s">
        <v>25</v>
      </c>
      <c r="C491" s="129">
        <v>86</v>
      </c>
      <c r="D491" s="129" t="s">
        <v>1716</v>
      </c>
      <c r="E491" s="129" t="s">
        <v>2495</v>
      </c>
      <c r="F491" s="129" t="s">
        <v>2496</v>
      </c>
      <c r="G491" s="137">
        <v>86000</v>
      </c>
      <c r="H491" s="129" t="s">
        <v>3180</v>
      </c>
      <c r="I491" s="129" t="s">
        <v>2497</v>
      </c>
      <c r="J491" s="129" t="s">
        <v>893</v>
      </c>
      <c r="K491" s="129" t="s">
        <v>2498</v>
      </c>
      <c r="L491" s="129" t="s">
        <v>692</v>
      </c>
    </row>
    <row r="492" spans="1:12" hidden="1" x14ac:dyDescent="0.25">
      <c r="A492" s="129" t="str">
        <f t="shared" si="7"/>
        <v>Solidaires87</v>
      </c>
      <c r="B492" s="130" t="s">
        <v>25</v>
      </c>
      <c r="C492" s="129">
        <v>87</v>
      </c>
      <c r="D492" s="129" t="s">
        <v>1723</v>
      </c>
      <c r="E492" s="129" t="s">
        <v>2499</v>
      </c>
      <c r="F492" s="129" t="s">
        <v>2500</v>
      </c>
      <c r="G492" s="137">
        <v>87000</v>
      </c>
      <c r="H492" s="129" t="s">
        <v>1921</v>
      </c>
      <c r="I492" s="129" t="s">
        <v>2501</v>
      </c>
      <c r="J492" s="129" t="s">
        <v>893</v>
      </c>
      <c r="K492" s="129" t="s">
        <v>2502</v>
      </c>
      <c r="L492" s="129" t="s">
        <v>692</v>
      </c>
    </row>
    <row r="493" spans="1:12" hidden="1" x14ac:dyDescent="0.25">
      <c r="A493" s="129" t="str">
        <f t="shared" si="7"/>
        <v>Solidaires88</v>
      </c>
      <c r="B493" s="130" t="s">
        <v>25</v>
      </c>
      <c r="C493" s="129">
        <v>88</v>
      </c>
      <c r="D493" s="129" t="s">
        <v>1730</v>
      </c>
      <c r="E493" s="129" t="s">
        <v>2503</v>
      </c>
      <c r="F493" s="129" t="s">
        <v>4477</v>
      </c>
      <c r="G493" s="137">
        <v>88011</v>
      </c>
      <c r="H493" s="129" t="s">
        <v>4211</v>
      </c>
      <c r="I493" s="129" t="s">
        <v>2504</v>
      </c>
      <c r="J493" s="129" t="s">
        <v>893</v>
      </c>
      <c r="K493" s="129" t="s">
        <v>2505</v>
      </c>
      <c r="L493" s="129" t="s">
        <v>692</v>
      </c>
    </row>
    <row r="494" spans="1:12" hidden="1" x14ac:dyDescent="0.25">
      <c r="A494" s="129" t="str">
        <f t="shared" si="7"/>
        <v>Solidaires89</v>
      </c>
      <c r="B494" s="130" t="s">
        <v>25</v>
      </c>
      <c r="C494" s="129">
        <v>89</v>
      </c>
      <c r="D494" s="129" t="s">
        <v>1737</v>
      </c>
      <c r="E494" s="129" t="s">
        <v>2506</v>
      </c>
      <c r="F494" s="129" t="s">
        <v>2507</v>
      </c>
      <c r="G494" s="137">
        <v>89000</v>
      </c>
      <c r="H494" s="129" t="s">
        <v>2144</v>
      </c>
      <c r="I494" s="129" t="s">
        <v>2509</v>
      </c>
      <c r="J494" s="129" t="s">
        <v>2508</v>
      </c>
      <c r="K494" s="129" t="s">
        <v>2510</v>
      </c>
      <c r="L494" s="129" t="s">
        <v>692</v>
      </c>
    </row>
    <row r="495" spans="1:12" hidden="1" x14ac:dyDescent="0.25">
      <c r="A495" s="129" t="str">
        <f t="shared" si="7"/>
        <v>Solidaires90</v>
      </c>
      <c r="B495" s="130" t="s">
        <v>25</v>
      </c>
      <c r="C495" s="129">
        <v>90</v>
      </c>
      <c r="D495" s="129" t="s">
        <v>1745</v>
      </c>
      <c r="E495" s="129" t="s">
        <v>2511</v>
      </c>
      <c r="F495" s="129" t="s">
        <v>2512</v>
      </c>
      <c r="G495" s="137">
        <v>90000</v>
      </c>
      <c r="H495" s="129" t="s">
        <v>2807</v>
      </c>
      <c r="I495" s="129" t="s">
        <v>2513</v>
      </c>
      <c r="J495" s="129" t="s">
        <v>893</v>
      </c>
      <c r="K495" s="129" t="s">
        <v>2514</v>
      </c>
      <c r="L495" s="129" t="s">
        <v>692</v>
      </c>
    </row>
    <row r="496" spans="1:12" hidden="1" x14ac:dyDescent="0.25">
      <c r="A496" s="129" t="str">
        <f t="shared" si="7"/>
        <v>Solidaires91</v>
      </c>
      <c r="B496" s="130" t="s">
        <v>25</v>
      </c>
      <c r="C496" s="129">
        <v>91</v>
      </c>
      <c r="D496" s="129" t="s">
        <v>1752</v>
      </c>
      <c r="E496" s="129" t="s">
        <v>2515</v>
      </c>
      <c r="F496" s="129" t="s">
        <v>3336</v>
      </c>
      <c r="G496" s="137">
        <v>91000</v>
      </c>
      <c r="H496" s="129" t="s">
        <v>3490</v>
      </c>
      <c r="I496" s="129" t="s">
        <v>2516</v>
      </c>
      <c r="J496" s="129" t="s">
        <v>893</v>
      </c>
      <c r="K496" s="129" t="s">
        <v>2517</v>
      </c>
      <c r="L496" s="129" t="s">
        <v>692</v>
      </c>
    </row>
    <row r="497" spans="1:12" hidden="1" x14ac:dyDescent="0.25">
      <c r="A497" s="129" t="str">
        <f t="shared" si="7"/>
        <v>Solidaires92</v>
      </c>
      <c r="B497" s="130" t="s">
        <v>25</v>
      </c>
      <c r="C497" s="129">
        <v>92</v>
      </c>
      <c r="D497" s="129" t="s">
        <v>1760</v>
      </c>
      <c r="E497" s="129" t="s">
        <v>2518</v>
      </c>
      <c r="F497" s="129" t="s">
        <v>2519</v>
      </c>
      <c r="G497" s="137">
        <v>92250</v>
      </c>
      <c r="H497" s="129" t="s">
        <v>3491</v>
      </c>
      <c r="I497" s="129" t="s">
        <v>2520</v>
      </c>
      <c r="J497" s="129" t="s">
        <v>893</v>
      </c>
      <c r="K497" s="129" t="s">
        <v>2521</v>
      </c>
      <c r="L497" s="129" t="s">
        <v>692</v>
      </c>
    </row>
    <row r="498" spans="1:12" hidden="1" x14ac:dyDescent="0.25">
      <c r="A498" s="129" t="str">
        <f t="shared" si="7"/>
        <v>Solidaires93</v>
      </c>
      <c r="B498" s="130" t="s">
        <v>25</v>
      </c>
      <c r="C498" s="129">
        <v>93</v>
      </c>
      <c r="D498" s="129" t="s">
        <v>1768</v>
      </c>
      <c r="E498" s="129" t="s">
        <v>2522</v>
      </c>
      <c r="F498" s="129" t="s">
        <v>3286</v>
      </c>
      <c r="G498" s="137">
        <v>93200</v>
      </c>
      <c r="H498" s="129" t="s">
        <v>923</v>
      </c>
      <c r="I498" s="129" t="s">
        <v>2523</v>
      </c>
      <c r="J498" s="129" t="s">
        <v>893</v>
      </c>
      <c r="K498" s="129" t="s">
        <v>2524</v>
      </c>
      <c r="L498" s="129" t="s">
        <v>692</v>
      </c>
    </row>
    <row r="499" spans="1:12" hidden="1" x14ac:dyDescent="0.25">
      <c r="A499" s="129" t="str">
        <f t="shared" si="7"/>
        <v>Solidaires94</v>
      </c>
      <c r="B499" s="130" t="s">
        <v>25</v>
      </c>
      <c r="C499" s="129">
        <v>94</v>
      </c>
      <c r="D499" s="129" t="s">
        <v>1775</v>
      </c>
      <c r="E499" s="129" t="s">
        <v>2525</v>
      </c>
      <c r="F499" s="129" t="s">
        <v>1777</v>
      </c>
      <c r="G499" s="137">
        <v>94010</v>
      </c>
      <c r="H499" s="129" t="s">
        <v>4199</v>
      </c>
      <c r="I499" s="129" t="s">
        <v>2527</v>
      </c>
      <c r="J499" s="129" t="s">
        <v>2526</v>
      </c>
      <c r="K499" s="129" t="s">
        <v>2528</v>
      </c>
      <c r="L499" s="129" t="s">
        <v>692</v>
      </c>
    </row>
    <row r="500" spans="1:12" hidden="1" x14ac:dyDescent="0.25">
      <c r="A500" s="129" t="str">
        <f t="shared" si="7"/>
        <v>Solidaires95</v>
      </c>
      <c r="B500" s="130" t="s">
        <v>25</v>
      </c>
      <c r="C500" s="129">
        <v>95</v>
      </c>
      <c r="D500" s="129" t="s">
        <v>1783</v>
      </c>
      <c r="E500" s="129" t="s">
        <v>2529</v>
      </c>
      <c r="F500" s="129" t="s">
        <v>3341</v>
      </c>
      <c r="G500" s="137">
        <v>95640</v>
      </c>
      <c r="H500" s="129" t="s">
        <v>3492</v>
      </c>
      <c r="I500" s="129" t="s">
        <v>2530</v>
      </c>
      <c r="J500" s="129" t="s">
        <v>893</v>
      </c>
      <c r="K500" s="129" t="s">
        <v>2531</v>
      </c>
      <c r="L500" s="129" t="s">
        <v>692</v>
      </c>
    </row>
    <row r="501" spans="1:12" hidden="1" x14ac:dyDescent="0.25">
      <c r="A501" s="129" t="str">
        <f t="shared" si="7"/>
        <v>Solidaires971</v>
      </c>
      <c r="B501" s="130" t="s">
        <v>25</v>
      </c>
      <c r="C501" s="129">
        <v>971</v>
      </c>
      <c r="D501" s="129" t="s">
        <v>1791</v>
      </c>
      <c r="E501" s="129" t="s">
        <v>2532</v>
      </c>
      <c r="F501" s="129" t="s">
        <v>2533</v>
      </c>
      <c r="G501" s="137">
        <v>97139</v>
      </c>
      <c r="H501" s="129" t="s">
        <v>2167</v>
      </c>
      <c r="I501" s="129" t="s">
        <v>2534</v>
      </c>
      <c r="J501" s="129" t="s">
        <v>893</v>
      </c>
      <c r="K501" s="129" t="s">
        <v>2535</v>
      </c>
      <c r="L501" s="129" t="s">
        <v>692</v>
      </c>
    </row>
    <row r="502" spans="1:12" hidden="1" x14ac:dyDescent="0.25">
      <c r="A502" s="129" t="str">
        <f t="shared" si="7"/>
        <v>Solidaires972</v>
      </c>
      <c r="B502" s="130" t="s">
        <v>25</v>
      </c>
      <c r="C502" s="129">
        <v>972</v>
      </c>
      <c r="D502" s="129" t="s">
        <v>1792</v>
      </c>
      <c r="E502" s="129" t="s">
        <v>2536</v>
      </c>
      <c r="F502" s="129" t="s">
        <v>2537</v>
      </c>
      <c r="G502" s="137">
        <v>97261</v>
      </c>
      <c r="H502" s="129" t="s">
        <v>2171</v>
      </c>
      <c r="I502" s="129" t="s">
        <v>2538</v>
      </c>
      <c r="J502" s="129" t="s">
        <v>893</v>
      </c>
      <c r="K502" s="129" t="s">
        <v>2539</v>
      </c>
      <c r="L502" s="129" t="s">
        <v>692</v>
      </c>
    </row>
    <row r="503" spans="1:12" hidden="1" x14ac:dyDescent="0.25">
      <c r="A503" s="129" t="str">
        <f t="shared" si="7"/>
        <v>Solidaires973</v>
      </c>
      <c r="B503" s="130" t="s">
        <v>25</v>
      </c>
      <c r="C503" s="129">
        <v>973</v>
      </c>
      <c r="D503" s="129" t="s">
        <v>1799</v>
      </c>
      <c r="E503" s="129" t="s">
        <v>2540</v>
      </c>
      <c r="F503" s="129" t="s">
        <v>2541</v>
      </c>
      <c r="G503" s="137">
        <v>97300</v>
      </c>
      <c r="H503" s="129" t="s">
        <v>2175</v>
      </c>
      <c r="I503" s="129" t="s">
        <v>2542</v>
      </c>
      <c r="J503" s="129" t="s">
        <v>893</v>
      </c>
      <c r="K503" s="129" t="s">
        <v>2543</v>
      </c>
      <c r="L503" s="129" t="s">
        <v>692</v>
      </c>
    </row>
    <row r="504" spans="1:12" hidden="1" x14ac:dyDescent="0.25">
      <c r="A504" s="129" t="str">
        <f t="shared" si="7"/>
        <v>Solidaires974</v>
      </c>
      <c r="B504" s="130" t="s">
        <v>25</v>
      </c>
      <c r="C504" s="129">
        <v>974</v>
      </c>
      <c r="D504" s="129" t="s">
        <v>1807</v>
      </c>
      <c r="E504" s="129" t="s">
        <v>2544</v>
      </c>
      <c r="F504" s="129" t="s">
        <v>2545</v>
      </c>
      <c r="G504" s="137">
        <v>97490</v>
      </c>
      <c r="H504" s="129" t="s">
        <v>3493</v>
      </c>
      <c r="I504" s="129" t="s">
        <v>2546</v>
      </c>
      <c r="J504" s="129" t="s">
        <v>893</v>
      </c>
      <c r="K504" s="129" t="s">
        <v>2547</v>
      </c>
      <c r="L504" s="129" t="s">
        <v>692</v>
      </c>
    </row>
    <row r="505" spans="1:12" hidden="1" x14ac:dyDescent="0.25">
      <c r="A505" s="129" t="str">
        <f t="shared" si="7"/>
        <v>Solidaires976</v>
      </c>
      <c r="B505" s="130" t="s">
        <v>25</v>
      </c>
      <c r="C505" s="129">
        <v>976</v>
      </c>
      <c r="D505" s="129" t="s">
        <v>1822</v>
      </c>
      <c r="E505" s="129" t="s">
        <v>2548</v>
      </c>
      <c r="F505" s="129" t="s">
        <v>2549</v>
      </c>
      <c r="G505" s="137">
        <v>97600</v>
      </c>
      <c r="H505" s="129" t="s">
        <v>3239</v>
      </c>
      <c r="I505" s="129" t="s">
        <v>2550</v>
      </c>
      <c r="J505" s="129" t="s">
        <v>893</v>
      </c>
      <c r="K505" s="129" t="s">
        <v>2551</v>
      </c>
      <c r="L505" s="129" t="s">
        <v>692</v>
      </c>
    </row>
    <row r="506" spans="1:12" hidden="1" x14ac:dyDescent="0.25">
      <c r="A506" s="129" t="str">
        <f t="shared" si="7"/>
        <v>UNSA01</v>
      </c>
      <c r="B506" s="129" t="s">
        <v>17</v>
      </c>
      <c r="C506" s="131" t="s">
        <v>1056</v>
      </c>
      <c r="D506" s="129" t="s">
        <v>1057</v>
      </c>
      <c r="E506" s="129" t="s">
        <v>3536</v>
      </c>
      <c r="F506" s="129" t="s">
        <v>4348</v>
      </c>
      <c r="G506" s="138" t="s">
        <v>1060</v>
      </c>
      <c r="H506" s="129" t="s">
        <v>3495</v>
      </c>
      <c r="I506" s="129" t="s">
        <v>3537</v>
      </c>
      <c r="J506" s="129" t="s">
        <v>4022</v>
      </c>
      <c r="K506" s="129" t="s">
        <v>3538</v>
      </c>
      <c r="L506" s="130" t="s">
        <v>692</v>
      </c>
    </row>
    <row r="507" spans="1:12" hidden="1" x14ac:dyDescent="0.25">
      <c r="A507" s="129" t="str">
        <f t="shared" si="7"/>
        <v>UNSA02</v>
      </c>
      <c r="B507" s="129" t="s">
        <v>17</v>
      </c>
      <c r="C507" s="131" t="s">
        <v>1065</v>
      </c>
      <c r="D507" s="129" t="s">
        <v>1066</v>
      </c>
      <c r="E507" s="129" t="s">
        <v>3539</v>
      </c>
      <c r="F507" s="129" t="s">
        <v>3540</v>
      </c>
      <c r="G507" s="138" t="s">
        <v>1069</v>
      </c>
      <c r="H507" s="129" t="s">
        <v>3541</v>
      </c>
      <c r="I507" s="129" t="s">
        <v>3542</v>
      </c>
      <c r="J507" s="129" t="s">
        <v>4023</v>
      </c>
      <c r="K507" s="129" t="s">
        <v>3543</v>
      </c>
      <c r="L507" s="130" t="s">
        <v>692</v>
      </c>
    </row>
    <row r="508" spans="1:12" hidden="1" x14ac:dyDescent="0.25">
      <c r="A508" s="129" t="str">
        <f t="shared" si="7"/>
        <v>UNSA03</v>
      </c>
      <c r="B508" s="129" t="s">
        <v>17</v>
      </c>
      <c r="C508" s="139" t="s">
        <v>1073</v>
      </c>
      <c r="D508" s="129" t="s">
        <v>1074</v>
      </c>
      <c r="E508" s="129" t="s">
        <v>3544</v>
      </c>
      <c r="F508" s="129" t="s">
        <v>3545</v>
      </c>
      <c r="G508" s="138" t="s">
        <v>3546</v>
      </c>
      <c r="H508" s="129" t="s">
        <v>3547</v>
      </c>
      <c r="I508" s="129" t="s">
        <v>3548</v>
      </c>
      <c r="J508" s="129" t="s">
        <v>4030</v>
      </c>
      <c r="K508" s="129" t="s">
        <v>3549</v>
      </c>
      <c r="L508" s="129" t="s">
        <v>692</v>
      </c>
    </row>
    <row r="509" spans="1:12" hidden="1" x14ac:dyDescent="0.25">
      <c r="A509" s="129" t="str">
        <f t="shared" si="7"/>
        <v>UNSA04</v>
      </c>
      <c r="B509" s="129" t="s">
        <v>17</v>
      </c>
      <c r="C509" s="139" t="s">
        <v>1082</v>
      </c>
      <c r="D509" s="129" t="s">
        <v>1083</v>
      </c>
      <c r="E509" s="129" t="s">
        <v>3550</v>
      </c>
      <c r="F509" s="129" t="s">
        <v>1085</v>
      </c>
      <c r="G509" s="138" t="s">
        <v>1086</v>
      </c>
      <c r="H509" s="129" t="s">
        <v>3460</v>
      </c>
      <c r="I509" s="129" t="s">
        <v>3551</v>
      </c>
      <c r="J509" s="129" t="s">
        <v>4031</v>
      </c>
      <c r="K509" s="129" t="s">
        <v>3552</v>
      </c>
      <c r="L509" s="129" t="s">
        <v>692</v>
      </c>
    </row>
    <row r="510" spans="1:12" hidden="1" x14ac:dyDescent="0.25">
      <c r="A510" s="129" t="str">
        <f t="shared" si="7"/>
        <v>UNSA05</v>
      </c>
      <c r="B510" s="129" t="s">
        <v>17</v>
      </c>
      <c r="C510" s="139" t="s">
        <v>1091</v>
      </c>
      <c r="D510" s="129" t="s">
        <v>1092</v>
      </c>
      <c r="E510" s="129" t="s">
        <v>3553</v>
      </c>
      <c r="F510" s="129" t="s">
        <v>3554</v>
      </c>
      <c r="G510" s="138" t="s">
        <v>1095</v>
      </c>
      <c r="H510" s="129" t="s">
        <v>3555</v>
      </c>
      <c r="I510" s="129" t="s">
        <v>3556</v>
      </c>
      <c r="J510" s="129" t="s">
        <v>692</v>
      </c>
      <c r="K510" s="129" t="s">
        <v>3557</v>
      </c>
      <c r="L510" s="129" t="s">
        <v>692</v>
      </c>
    </row>
    <row r="511" spans="1:12" hidden="1" x14ac:dyDescent="0.25">
      <c r="A511" s="129" t="str">
        <f t="shared" si="7"/>
        <v>UNSA06</v>
      </c>
      <c r="B511" s="129" t="s">
        <v>17</v>
      </c>
      <c r="C511" s="139" t="s">
        <v>1100</v>
      </c>
      <c r="D511" s="129" t="s">
        <v>1101</v>
      </c>
      <c r="E511" s="129" t="s">
        <v>3558</v>
      </c>
      <c r="F511" s="129" t="s">
        <v>3559</v>
      </c>
      <c r="G511" s="138" t="s">
        <v>3560</v>
      </c>
      <c r="H511" s="129" t="s">
        <v>3561</v>
      </c>
      <c r="I511" s="129" t="s">
        <v>3562</v>
      </c>
      <c r="J511" s="129" t="s">
        <v>4032</v>
      </c>
      <c r="K511" s="129" t="s">
        <v>3563</v>
      </c>
      <c r="L511" s="129" t="s">
        <v>692</v>
      </c>
    </row>
    <row r="512" spans="1:12" hidden="1" x14ac:dyDescent="0.25">
      <c r="A512" s="129" t="str">
        <f t="shared" si="7"/>
        <v>UNSA07</v>
      </c>
      <c r="B512" s="129" t="s">
        <v>17</v>
      </c>
      <c r="C512" s="139" t="s">
        <v>1107</v>
      </c>
      <c r="D512" s="129" t="s">
        <v>1108</v>
      </c>
      <c r="E512" s="129" t="s">
        <v>3564</v>
      </c>
      <c r="F512" s="129" t="s">
        <v>3565</v>
      </c>
      <c r="G512" s="138" t="s">
        <v>3320</v>
      </c>
      <c r="H512" s="129" t="s">
        <v>4252</v>
      </c>
      <c r="I512" s="129" t="s">
        <v>3566</v>
      </c>
      <c r="J512" s="129" t="s">
        <v>692</v>
      </c>
      <c r="K512" s="129" t="s">
        <v>3567</v>
      </c>
      <c r="L512" s="129" t="s">
        <v>692</v>
      </c>
    </row>
    <row r="513" spans="1:12" hidden="1" x14ac:dyDescent="0.25">
      <c r="A513" s="129" t="str">
        <f t="shared" si="7"/>
        <v>UNSA08</v>
      </c>
      <c r="B513" s="129" t="s">
        <v>17</v>
      </c>
      <c r="C513" s="139" t="s">
        <v>1116</v>
      </c>
      <c r="D513" s="129" t="s">
        <v>1117</v>
      </c>
      <c r="E513" s="129" t="s">
        <v>3568</v>
      </c>
      <c r="F513" s="129" t="s">
        <v>3569</v>
      </c>
      <c r="G513" s="138" t="s">
        <v>1119</v>
      </c>
      <c r="H513" s="129" t="s">
        <v>3570</v>
      </c>
      <c r="I513" s="129" t="s">
        <v>3571</v>
      </c>
      <c r="J513" s="129" t="s">
        <v>692</v>
      </c>
      <c r="K513" s="129" t="s">
        <v>3572</v>
      </c>
      <c r="L513" s="129" t="s">
        <v>692</v>
      </c>
    </row>
    <row r="514" spans="1:12" hidden="1" x14ac:dyDescent="0.25">
      <c r="A514" s="129" t="str">
        <f t="shared" ref="A514:A577" si="8">B514&amp;C514</f>
        <v>UNSA09</v>
      </c>
      <c r="B514" s="129" t="s">
        <v>17</v>
      </c>
      <c r="C514" s="139" t="s">
        <v>1124</v>
      </c>
      <c r="D514" s="129" t="s">
        <v>1125</v>
      </c>
      <c r="E514" s="129" t="s">
        <v>3573</v>
      </c>
      <c r="F514" s="129" t="s">
        <v>3574</v>
      </c>
      <c r="G514" s="138" t="s">
        <v>1128</v>
      </c>
      <c r="H514" s="129" t="s">
        <v>3575</v>
      </c>
      <c r="I514" s="129" t="s">
        <v>3576</v>
      </c>
      <c r="J514" s="129" t="s">
        <v>692</v>
      </c>
      <c r="K514" s="129" t="s">
        <v>3577</v>
      </c>
      <c r="L514" s="129" t="s">
        <v>692</v>
      </c>
    </row>
    <row r="515" spans="1:12" hidden="1" x14ac:dyDescent="0.25">
      <c r="A515" s="129" t="str">
        <f t="shared" si="8"/>
        <v>UNSA10</v>
      </c>
      <c r="B515" s="129" t="s">
        <v>17</v>
      </c>
      <c r="C515" s="143">
        <v>10</v>
      </c>
      <c r="D515" s="129" t="s">
        <v>1132</v>
      </c>
      <c r="E515" s="129" t="s">
        <v>3578</v>
      </c>
      <c r="F515" s="129" t="s">
        <v>4361</v>
      </c>
      <c r="G515" s="138" t="s">
        <v>2575</v>
      </c>
      <c r="H515" s="129" t="s">
        <v>3579</v>
      </c>
      <c r="I515" s="129" t="s">
        <v>3580</v>
      </c>
      <c r="J515" s="129" t="s">
        <v>692</v>
      </c>
      <c r="K515" s="129" t="s">
        <v>3581</v>
      </c>
      <c r="L515" s="129" t="s">
        <v>692</v>
      </c>
    </row>
    <row r="516" spans="1:12" hidden="1" x14ac:dyDescent="0.25">
      <c r="A516" s="129" t="str">
        <f t="shared" si="8"/>
        <v>UNSA11</v>
      </c>
      <c r="B516" s="129" t="s">
        <v>17</v>
      </c>
      <c r="C516" s="143">
        <v>11</v>
      </c>
      <c r="D516" s="129" t="s">
        <v>1138</v>
      </c>
      <c r="E516" s="129" t="s">
        <v>3582</v>
      </c>
      <c r="F516" s="129" t="s">
        <v>4366</v>
      </c>
      <c r="G516" s="138" t="s">
        <v>2578</v>
      </c>
      <c r="H516" s="129" t="s">
        <v>3583</v>
      </c>
      <c r="I516" s="129" t="s">
        <v>3584</v>
      </c>
      <c r="J516" s="129" t="s">
        <v>4033</v>
      </c>
      <c r="K516" s="129" t="s">
        <v>3585</v>
      </c>
      <c r="L516" s="129" t="s">
        <v>692</v>
      </c>
    </row>
    <row r="517" spans="1:12" hidden="1" x14ac:dyDescent="0.25">
      <c r="A517" s="129" t="str">
        <f t="shared" si="8"/>
        <v>UNSA12</v>
      </c>
      <c r="B517" s="129" t="s">
        <v>17</v>
      </c>
      <c r="C517" s="143">
        <v>12</v>
      </c>
      <c r="D517" s="129" t="s">
        <v>1144</v>
      </c>
      <c r="E517" s="129" t="s">
        <v>3586</v>
      </c>
      <c r="F517" s="129" t="s">
        <v>3587</v>
      </c>
      <c r="G517" s="138" t="s">
        <v>1147</v>
      </c>
      <c r="H517" s="129" t="s">
        <v>3588</v>
      </c>
      <c r="I517" s="129" t="s">
        <v>3589</v>
      </c>
      <c r="J517" s="129" t="s">
        <v>692</v>
      </c>
      <c r="K517" s="129" t="s">
        <v>3590</v>
      </c>
      <c r="L517" s="129" t="s">
        <v>692</v>
      </c>
    </row>
    <row r="518" spans="1:12" hidden="1" x14ac:dyDescent="0.25">
      <c r="A518" s="129" t="str">
        <f t="shared" si="8"/>
        <v>UNSA13</v>
      </c>
      <c r="B518" s="129" t="s">
        <v>17</v>
      </c>
      <c r="C518" s="143">
        <v>13</v>
      </c>
      <c r="D518" s="129" t="s">
        <v>1153</v>
      </c>
      <c r="E518" s="129" t="s">
        <v>3591</v>
      </c>
      <c r="F518" s="129" t="s">
        <v>4374</v>
      </c>
      <c r="G518" s="138" t="s">
        <v>3592</v>
      </c>
      <c r="H518" s="129" t="s">
        <v>3593</v>
      </c>
      <c r="I518" s="129" t="s">
        <v>3594</v>
      </c>
      <c r="J518" s="129" t="s">
        <v>4034</v>
      </c>
      <c r="K518" s="129" t="s">
        <v>3595</v>
      </c>
      <c r="L518" s="129" t="s">
        <v>692</v>
      </c>
    </row>
    <row r="519" spans="1:12" hidden="1" x14ac:dyDescent="0.25">
      <c r="A519" s="129" t="str">
        <f t="shared" si="8"/>
        <v>UNSA14</v>
      </c>
      <c r="B519" s="129" t="s">
        <v>17</v>
      </c>
      <c r="C519" s="143">
        <v>14</v>
      </c>
      <c r="D519" s="129" t="s">
        <v>1160</v>
      </c>
      <c r="E519" s="129" t="s">
        <v>3596</v>
      </c>
      <c r="F519" s="129" t="s">
        <v>2872</v>
      </c>
      <c r="G519" s="138" t="s">
        <v>1162</v>
      </c>
      <c r="H519" s="129" t="s">
        <v>3597</v>
      </c>
      <c r="I519" s="129" t="s">
        <v>3598</v>
      </c>
      <c r="J519" s="129" t="s">
        <v>4035</v>
      </c>
      <c r="K519" s="129" t="s">
        <v>3599</v>
      </c>
      <c r="L519" s="129" t="s">
        <v>692</v>
      </c>
    </row>
    <row r="520" spans="1:12" hidden="1" x14ac:dyDescent="0.25">
      <c r="A520" s="129" t="str">
        <f t="shared" si="8"/>
        <v>UNSA15</v>
      </c>
      <c r="B520" s="129" t="s">
        <v>17</v>
      </c>
      <c r="C520" s="144">
        <v>15</v>
      </c>
      <c r="D520" s="129" t="s">
        <v>1168</v>
      </c>
      <c r="E520" s="129" t="s">
        <v>3600</v>
      </c>
      <c r="F520" s="129" t="s">
        <v>3601</v>
      </c>
      <c r="G520" s="138" t="s">
        <v>1170</v>
      </c>
      <c r="H520" s="129" t="s">
        <v>3602</v>
      </c>
      <c r="I520" s="129" t="s">
        <v>3603</v>
      </c>
      <c r="J520" s="129" t="s">
        <v>692</v>
      </c>
      <c r="K520" s="129" t="s">
        <v>3604</v>
      </c>
      <c r="L520" s="129" t="s">
        <v>692</v>
      </c>
    </row>
    <row r="521" spans="1:12" hidden="1" x14ac:dyDescent="0.25">
      <c r="A521" s="129" t="str">
        <f t="shared" si="8"/>
        <v>UNSA16</v>
      </c>
      <c r="B521" s="129" t="s">
        <v>17</v>
      </c>
      <c r="C521" s="144">
        <v>16</v>
      </c>
      <c r="D521" s="129" t="s">
        <v>1175</v>
      </c>
      <c r="E521" s="129" t="s">
        <v>3605</v>
      </c>
      <c r="F521" s="129" t="s">
        <v>1177</v>
      </c>
      <c r="G521" s="138" t="s">
        <v>1178</v>
      </c>
      <c r="H521" s="129" t="s">
        <v>3606</v>
      </c>
      <c r="I521" s="129" t="s">
        <v>3607</v>
      </c>
      <c r="J521" s="129" t="s">
        <v>4036</v>
      </c>
      <c r="K521" s="129" t="s">
        <v>3608</v>
      </c>
      <c r="L521" s="129" t="s">
        <v>692</v>
      </c>
    </row>
    <row r="522" spans="1:12" hidden="1" x14ac:dyDescent="0.25">
      <c r="A522" s="129" t="str">
        <f t="shared" si="8"/>
        <v>UNSA17</v>
      </c>
      <c r="B522" s="129" t="s">
        <v>17</v>
      </c>
      <c r="C522" s="144">
        <v>17</v>
      </c>
      <c r="D522" s="129" t="s">
        <v>1183</v>
      </c>
      <c r="E522" s="129" t="s">
        <v>3609</v>
      </c>
      <c r="F522" s="129" t="s">
        <v>3610</v>
      </c>
      <c r="G522" s="138" t="s">
        <v>2594</v>
      </c>
      <c r="H522" s="129" t="s">
        <v>3611</v>
      </c>
      <c r="I522" s="129" t="s">
        <v>3612</v>
      </c>
      <c r="J522" s="129" t="s">
        <v>4037</v>
      </c>
      <c r="K522" s="129" t="s">
        <v>3613</v>
      </c>
      <c r="L522" s="129" t="s">
        <v>692</v>
      </c>
    </row>
    <row r="523" spans="1:12" hidden="1" x14ac:dyDescent="0.25">
      <c r="A523" s="129" t="str">
        <f t="shared" si="8"/>
        <v>UNSA18</v>
      </c>
      <c r="B523" s="129" t="s">
        <v>17</v>
      </c>
      <c r="C523" s="144">
        <v>18</v>
      </c>
      <c r="D523" s="129" t="s">
        <v>1191</v>
      </c>
      <c r="E523" s="129" t="s">
        <v>3614</v>
      </c>
      <c r="F523" s="129" t="s">
        <v>4377</v>
      </c>
      <c r="G523" s="138" t="s">
        <v>1194</v>
      </c>
      <c r="H523" s="129" t="s">
        <v>3615</v>
      </c>
      <c r="I523" s="129" t="s">
        <v>3616</v>
      </c>
      <c r="J523" s="129"/>
      <c r="K523" s="129" t="s">
        <v>3617</v>
      </c>
      <c r="L523" s="129" t="s">
        <v>692</v>
      </c>
    </row>
    <row r="524" spans="1:12" hidden="1" x14ac:dyDescent="0.25">
      <c r="A524" s="129" t="str">
        <f t="shared" si="8"/>
        <v>UNSA19</v>
      </c>
      <c r="B524" s="129" t="s">
        <v>17</v>
      </c>
      <c r="C524" s="143">
        <v>19</v>
      </c>
      <c r="D524" s="129" t="s">
        <v>1199</v>
      </c>
      <c r="E524" s="129" t="s">
        <v>3618</v>
      </c>
      <c r="F524" s="129" t="s">
        <v>3619</v>
      </c>
      <c r="G524" s="138" t="s">
        <v>2599</v>
      </c>
      <c r="H524" s="129" t="s">
        <v>4253</v>
      </c>
      <c r="I524" s="129" t="s">
        <v>3620</v>
      </c>
      <c r="J524" s="129" t="s">
        <v>692</v>
      </c>
      <c r="K524" s="129" t="s">
        <v>3621</v>
      </c>
      <c r="L524" s="129" t="s">
        <v>692</v>
      </c>
    </row>
    <row r="525" spans="1:12" hidden="1" x14ac:dyDescent="0.25">
      <c r="A525" s="129" t="str">
        <f t="shared" si="8"/>
        <v>UNSA2A</v>
      </c>
      <c r="B525" s="129" t="s">
        <v>17</v>
      </c>
      <c r="C525" s="143" t="s">
        <v>1208</v>
      </c>
      <c r="D525" s="129" t="s">
        <v>1209</v>
      </c>
      <c r="E525" s="129" t="s">
        <v>3662</v>
      </c>
      <c r="F525" s="129" t="s">
        <v>4395</v>
      </c>
      <c r="G525" s="138" t="s">
        <v>2894</v>
      </c>
      <c r="H525" s="129" t="s">
        <v>3663</v>
      </c>
      <c r="I525" s="129" t="s">
        <v>3664</v>
      </c>
      <c r="J525" s="129" t="s">
        <v>692</v>
      </c>
      <c r="K525" s="129" t="s">
        <v>3665</v>
      </c>
      <c r="L525" s="129" t="s">
        <v>692</v>
      </c>
    </row>
    <row r="526" spans="1:12" hidden="1" x14ac:dyDescent="0.25">
      <c r="A526" s="129" t="str">
        <f t="shared" si="8"/>
        <v>UNSA2B</v>
      </c>
      <c r="B526" s="129" t="s">
        <v>17</v>
      </c>
      <c r="C526" s="143" t="s">
        <v>1216</v>
      </c>
      <c r="D526" s="129" t="s">
        <v>1217</v>
      </c>
      <c r="E526" s="129" t="s">
        <v>3666</v>
      </c>
      <c r="F526" s="129" t="s">
        <v>3667</v>
      </c>
      <c r="G526" s="138" t="s">
        <v>2606</v>
      </c>
      <c r="H526" s="129" t="s">
        <v>3668</v>
      </c>
      <c r="I526" s="129" t="s">
        <v>3669</v>
      </c>
      <c r="J526" s="129" t="s">
        <v>692</v>
      </c>
      <c r="K526" s="129" t="s">
        <v>3670</v>
      </c>
      <c r="L526" s="129" t="s">
        <v>692</v>
      </c>
    </row>
    <row r="527" spans="1:12" hidden="1" x14ac:dyDescent="0.25">
      <c r="A527" s="129" t="str">
        <f t="shared" si="8"/>
        <v>UNSA21</v>
      </c>
      <c r="B527" s="129" t="s">
        <v>17</v>
      </c>
      <c r="C527" s="143">
        <v>21</v>
      </c>
      <c r="D527" s="129" t="s">
        <v>1224</v>
      </c>
      <c r="E527" s="129" t="s">
        <v>3622</v>
      </c>
      <c r="F527" s="129" t="s">
        <v>2255</v>
      </c>
      <c r="G527" s="138" t="s">
        <v>1227</v>
      </c>
      <c r="H527" s="129" t="s">
        <v>3623</v>
      </c>
      <c r="I527" s="129" t="s">
        <v>3624</v>
      </c>
      <c r="J527" s="129" t="s">
        <v>692</v>
      </c>
      <c r="K527" s="129" t="s">
        <v>3625</v>
      </c>
      <c r="L527" s="129" t="s">
        <v>692</v>
      </c>
    </row>
    <row r="528" spans="1:12" hidden="1" x14ac:dyDescent="0.25">
      <c r="A528" s="129" t="str">
        <f t="shared" si="8"/>
        <v>UNSA22</v>
      </c>
      <c r="B528" s="129" t="s">
        <v>17</v>
      </c>
      <c r="C528" s="143">
        <v>22</v>
      </c>
      <c r="D528" s="129" t="s">
        <v>1232</v>
      </c>
      <c r="E528" s="129" t="s">
        <v>3626</v>
      </c>
      <c r="F528" s="129" t="s">
        <v>3627</v>
      </c>
      <c r="G528" s="138" t="s">
        <v>1235</v>
      </c>
      <c r="H528" s="129" t="s">
        <v>3628</v>
      </c>
      <c r="I528" s="129" t="s">
        <v>3629</v>
      </c>
      <c r="J528" s="129" t="s">
        <v>692</v>
      </c>
      <c r="K528" s="129" t="s">
        <v>3630</v>
      </c>
      <c r="L528" s="129" t="s">
        <v>692</v>
      </c>
    </row>
    <row r="529" spans="1:12" hidden="1" x14ac:dyDescent="0.25">
      <c r="A529" s="129" t="str">
        <f t="shared" si="8"/>
        <v>UNSA23</v>
      </c>
      <c r="B529" s="129" t="s">
        <v>17</v>
      </c>
      <c r="C529" s="143">
        <v>23</v>
      </c>
      <c r="D529" s="129" t="s">
        <v>1240</v>
      </c>
      <c r="E529" s="129" t="s">
        <v>3631</v>
      </c>
      <c r="F529" s="129" t="s">
        <v>3283</v>
      </c>
      <c r="G529" s="138" t="s">
        <v>2906</v>
      </c>
      <c r="H529" s="129" t="s">
        <v>3632</v>
      </c>
      <c r="I529" s="129" t="s">
        <v>3633</v>
      </c>
      <c r="J529" s="129" t="s">
        <v>692</v>
      </c>
      <c r="K529" s="129" t="s">
        <v>3634</v>
      </c>
      <c r="L529" s="129" t="s">
        <v>692</v>
      </c>
    </row>
    <row r="530" spans="1:12" hidden="1" x14ac:dyDescent="0.25">
      <c r="A530" s="129" t="str">
        <f t="shared" si="8"/>
        <v>UNSA24</v>
      </c>
      <c r="B530" s="129" t="s">
        <v>17</v>
      </c>
      <c r="C530" s="143">
        <v>24</v>
      </c>
      <c r="D530" s="129" t="s">
        <v>1247</v>
      </c>
      <c r="E530" s="129" t="s">
        <v>3635</v>
      </c>
      <c r="F530" s="129" t="s">
        <v>3311</v>
      </c>
      <c r="G530" s="138" t="s">
        <v>1250</v>
      </c>
      <c r="H530" s="129" t="s">
        <v>3636</v>
      </c>
      <c r="I530" s="129" t="s">
        <v>3637</v>
      </c>
      <c r="J530" s="129" t="s">
        <v>692</v>
      </c>
      <c r="K530" s="129" t="s">
        <v>3638</v>
      </c>
      <c r="L530" s="129" t="s">
        <v>692</v>
      </c>
    </row>
    <row r="531" spans="1:12" hidden="1" x14ac:dyDescent="0.25">
      <c r="A531" s="129" t="str">
        <f t="shared" si="8"/>
        <v>UNSA25</v>
      </c>
      <c r="B531" s="129" t="s">
        <v>17</v>
      </c>
      <c r="C531" s="143">
        <v>25</v>
      </c>
      <c r="D531" s="129" t="s">
        <v>1255</v>
      </c>
      <c r="E531" s="129" t="s">
        <v>3639</v>
      </c>
      <c r="F531" s="129" t="s">
        <v>3640</v>
      </c>
      <c r="G531" s="138" t="s">
        <v>1258</v>
      </c>
      <c r="H531" s="129" t="s">
        <v>3641</v>
      </c>
      <c r="I531" s="129" t="s">
        <v>3642</v>
      </c>
      <c r="J531" s="129" t="s">
        <v>4041</v>
      </c>
      <c r="K531" s="129" t="s">
        <v>3643</v>
      </c>
      <c r="L531" s="129" t="s">
        <v>692</v>
      </c>
    </row>
    <row r="532" spans="1:12" hidden="1" x14ac:dyDescent="0.25">
      <c r="A532" s="129" t="str">
        <f t="shared" si="8"/>
        <v>UNSA26</v>
      </c>
      <c r="B532" s="129" t="s">
        <v>17</v>
      </c>
      <c r="C532" s="143">
        <v>26</v>
      </c>
      <c r="D532" s="129" t="s">
        <v>1263</v>
      </c>
      <c r="E532" s="129" t="s">
        <v>3644</v>
      </c>
      <c r="F532" s="129" t="s">
        <v>1110</v>
      </c>
      <c r="G532" s="138" t="s">
        <v>1111</v>
      </c>
      <c r="H532" s="129" t="s">
        <v>3645</v>
      </c>
      <c r="I532" s="129" t="s">
        <v>3646</v>
      </c>
      <c r="J532" s="129" t="s">
        <v>692</v>
      </c>
      <c r="K532" s="129" t="s">
        <v>3647</v>
      </c>
      <c r="L532" s="129" t="s">
        <v>692</v>
      </c>
    </row>
    <row r="533" spans="1:12" hidden="1" x14ac:dyDescent="0.25">
      <c r="A533" s="129" t="str">
        <f t="shared" si="8"/>
        <v>UNSA27</v>
      </c>
      <c r="B533" s="129" t="s">
        <v>17</v>
      </c>
      <c r="C533" s="143">
        <v>27</v>
      </c>
      <c r="D533" s="129" t="s">
        <v>1265</v>
      </c>
      <c r="E533" s="129" t="s">
        <v>3648</v>
      </c>
      <c r="F533" s="129" t="s">
        <v>3649</v>
      </c>
      <c r="G533" s="138" t="s">
        <v>3650</v>
      </c>
      <c r="H533" s="129" t="s">
        <v>4254</v>
      </c>
      <c r="I533" s="129" t="s">
        <v>3651</v>
      </c>
      <c r="J533" s="129" t="s">
        <v>692</v>
      </c>
      <c r="K533" s="129" t="s">
        <v>3652</v>
      </c>
      <c r="L533" s="129" t="s">
        <v>692</v>
      </c>
    </row>
    <row r="534" spans="1:12" hidden="1" x14ac:dyDescent="0.25">
      <c r="A534" s="129" t="str">
        <f t="shared" si="8"/>
        <v>UNSA28</v>
      </c>
      <c r="B534" s="129" t="s">
        <v>17</v>
      </c>
      <c r="C534" s="143">
        <v>28</v>
      </c>
      <c r="D534" s="129" t="s">
        <v>1273</v>
      </c>
      <c r="E534" s="129" t="s">
        <v>3653</v>
      </c>
      <c r="F534" s="129" t="s">
        <v>1275</v>
      </c>
      <c r="G534" s="138" t="s">
        <v>1276</v>
      </c>
      <c r="H534" s="129" t="s">
        <v>3654</v>
      </c>
      <c r="I534" s="129" t="s">
        <v>3655</v>
      </c>
      <c r="J534" s="129" t="s">
        <v>692</v>
      </c>
      <c r="K534" s="129" t="s">
        <v>3656</v>
      </c>
      <c r="L534" s="129" t="s">
        <v>692</v>
      </c>
    </row>
    <row r="535" spans="1:12" hidden="1" x14ac:dyDescent="0.25">
      <c r="A535" s="129" t="str">
        <f t="shared" si="8"/>
        <v>UNSA29</v>
      </c>
      <c r="B535" s="129" t="s">
        <v>17</v>
      </c>
      <c r="C535" s="143">
        <v>29</v>
      </c>
      <c r="D535" s="129" t="s">
        <v>1281</v>
      </c>
      <c r="E535" s="129" t="s">
        <v>3657</v>
      </c>
      <c r="F535" s="129" t="s">
        <v>3658</v>
      </c>
      <c r="G535" s="138" t="s">
        <v>1284</v>
      </c>
      <c r="H535" s="129" t="s">
        <v>3659</v>
      </c>
      <c r="I535" s="129" t="s">
        <v>3660</v>
      </c>
      <c r="J535" s="129" t="s">
        <v>692</v>
      </c>
      <c r="K535" s="129" t="s">
        <v>3661</v>
      </c>
      <c r="L535" s="129" t="s">
        <v>692</v>
      </c>
    </row>
    <row r="536" spans="1:12" hidden="1" x14ac:dyDescent="0.25">
      <c r="A536" s="129" t="str">
        <f t="shared" si="8"/>
        <v>UNSA30</v>
      </c>
      <c r="B536" s="129" t="s">
        <v>17</v>
      </c>
      <c r="C536" s="143">
        <v>30</v>
      </c>
      <c r="D536" s="129" t="s">
        <v>1290</v>
      </c>
      <c r="E536" s="129" t="s">
        <v>3671</v>
      </c>
      <c r="F536" s="129" t="s">
        <v>3672</v>
      </c>
      <c r="G536" s="138" t="s">
        <v>1293</v>
      </c>
      <c r="H536" s="129" t="s">
        <v>3673</v>
      </c>
      <c r="I536" s="129" t="s">
        <v>3674</v>
      </c>
      <c r="J536" s="129" t="s">
        <v>4042</v>
      </c>
      <c r="K536" s="129" t="s">
        <v>3675</v>
      </c>
      <c r="L536" s="129" t="s">
        <v>692</v>
      </c>
    </row>
    <row r="537" spans="1:12" hidden="1" x14ac:dyDescent="0.25">
      <c r="A537" s="129" t="str">
        <f t="shared" si="8"/>
        <v>UNSA31</v>
      </c>
      <c r="B537" s="129" t="s">
        <v>17</v>
      </c>
      <c r="C537" s="143">
        <v>31</v>
      </c>
      <c r="D537" s="129" t="s">
        <v>1298</v>
      </c>
      <c r="E537" s="129" t="s">
        <v>3676</v>
      </c>
      <c r="F537" s="129" t="s">
        <v>4411</v>
      </c>
      <c r="G537" s="138" t="s">
        <v>3677</v>
      </c>
      <c r="H537" s="129" t="s">
        <v>3678</v>
      </c>
      <c r="I537" s="129" t="s">
        <v>3679</v>
      </c>
      <c r="J537" s="129" t="s">
        <v>692</v>
      </c>
      <c r="K537" s="129" t="s">
        <v>3680</v>
      </c>
      <c r="L537" s="129" t="s">
        <v>692</v>
      </c>
    </row>
    <row r="538" spans="1:12" hidden="1" x14ac:dyDescent="0.25">
      <c r="A538" s="129" t="str">
        <f t="shared" si="8"/>
        <v>UNSA32</v>
      </c>
      <c r="B538" s="129" t="s">
        <v>17</v>
      </c>
      <c r="C538" s="143">
        <v>32</v>
      </c>
      <c r="D538" s="129" t="s">
        <v>1306</v>
      </c>
      <c r="E538" s="129" t="s">
        <v>3681</v>
      </c>
      <c r="F538" s="129" t="s">
        <v>3682</v>
      </c>
      <c r="G538" s="138" t="s">
        <v>3683</v>
      </c>
      <c r="H538" s="129" t="s">
        <v>4255</v>
      </c>
      <c r="I538" s="129" t="s">
        <v>3684</v>
      </c>
      <c r="J538" s="129" t="s">
        <v>692</v>
      </c>
      <c r="K538" s="129" t="s">
        <v>3685</v>
      </c>
      <c r="L538" s="129" t="s">
        <v>692</v>
      </c>
    </row>
    <row r="539" spans="1:12" hidden="1" x14ac:dyDescent="0.25">
      <c r="A539" s="129" t="str">
        <f t="shared" si="8"/>
        <v>UNSA33</v>
      </c>
      <c r="B539" s="129" t="s">
        <v>17</v>
      </c>
      <c r="C539" s="143">
        <v>33</v>
      </c>
      <c r="D539" s="129" t="s">
        <v>1315</v>
      </c>
      <c r="E539" s="129" t="s">
        <v>3686</v>
      </c>
      <c r="F539" s="129" t="s">
        <v>3687</v>
      </c>
      <c r="G539" s="138" t="s">
        <v>3688</v>
      </c>
      <c r="H539" s="129" t="s">
        <v>3689</v>
      </c>
      <c r="I539" s="129" t="s">
        <v>3690</v>
      </c>
      <c r="J539" s="129" t="s">
        <v>4024</v>
      </c>
      <c r="K539" s="129" t="s">
        <v>3691</v>
      </c>
      <c r="L539" s="129" t="s">
        <v>692</v>
      </c>
    </row>
    <row r="540" spans="1:12" hidden="1" x14ac:dyDescent="0.25">
      <c r="A540" s="129" t="str">
        <f t="shared" si="8"/>
        <v>UNSA34</v>
      </c>
      <c r="B540" s="129" t="s">
        <v>17</v>
      </c>
      <c r="C540" s="143">
        <v>34</v>
      </c>
      <c r="D540" s="129" t="s">
        <v>1323</v>
      </c>
      <c r="E540" s="129" t="s">
        <v>3692</v>
      </c>
      <c r="F540" s="129" t="s">
        <v>1325</v>
      </c>
      <c r="G540" s="138" t="s">
        <v>1326</v>
      </c>
      <c r="H540" s="129" t="s">
        <v>3693</v>
      </c>
      <c r="I540" s="129" t="s">
        <v>3694</v>
      </c>
      <c r="J540" s="129" t="s">
        <v>692</v>
      </c>
      <c r="K540" s="129" t="s">
        <v>3695</v>
      </c>
      <c r="L540" s="129" t="s">
        <v>692</v>
      </c>
    </row>
    <row r="541" spans="1:12" hidden="1" x14ac:dyDescent="0.25">
      <c r="A541" s="129" t="str">
        <f t="shared" si="8"/>
        <v>UNSA35</v>
      </c>
      <c r="B541" s="129" t="s">
        <v>17</v>
      </c>
      <c r="C541" s="143">
        <v>35</v>
      </c>
      <c r="D541" s="129" t="s">
        <v>1332</v>
      </c>
      <c r="E541" s="129" t="s">
        <v>3696</v>
      </c>
      <c r="F541" s="129" t="s">
        <v>3697</v>
      </c>
      <c r="G541" s="138" t="s">
        <v>1335</v>
      </c>
      <c r="H541" s="129" t="s">
        <v>3698</v>
      </c>
      <c r="I541" s="129" t="s">
        <v>3699</v>
      </c>
      <c r="J541" s="129" t="s">
        <v>692</v>
      </c>
      <c r="K541" s="129" t="s">
        <v>3700</v>
      </c>
      <c r="L541" s="129" t="s">
        <v>692</v>
      </c>
    </row>
    <row r="542" spans="1:12" hidden="1" x14ac:dyDescent="0.25">
      <c r="A542" s="129" t="str">
        <f t="shared" si="8"/>
        <v>UNSA36</v>
      </c>
      <c r="B542" s="129" t="s">
        <v>17</v>
      </c>
      <c r="C542" s="143">
        <v>36</v>
      </c>
      <c r="D542" s="129" t="s">
        <v>1341</v>
      </c>
      <c r="E542" s="129" t="s">
        <v>3701</v>
      </c>
      <c r="F542" s="140" t="s">
        <v>4427</v>
      </c>
      <c r="G542" s="138" t="s">
        <v>1344</v>
      </c>
      <c r="H542" s="129" t="s">
        <v>3702</v>
      </c>
      <c r="I542" s="129" t="s">
        <v>3703</v>
      </c>
      <c r="J542" s="129" t="s">
        <v>692</v>
      </c>
      <c r="K542" s="129" t="s">
        <v>3704</v>
      </c>
      <c r="L542" s="129" t="s">
        <v>692</v>
      </c>
    </row>
    <row r="543" spans="1:12" hidden="1" x14ac:dyDescent="0.25">
      <c r="A543" s="129" t="str">
        <f t="shared" si="8"/>
        <v>UNSA37</v>
      </c>
      <c r="B543" s="129" t="s">
        <v>17</v>
      </c>
      <c r="C543" s="143">
        <v>37</v>
      </c>
      <c r="D543" s="129" t="s">
        <v>1349</v>
      </c>
      <c r="E543" s="129" t="s">
        <v>3705</v>
      </c>
      <c r="F543" s="129" t="s">
        <v>4428</v>
      </c>
      <c r="G543" s="138" t="s">
        <v>1351</v>
      </c>
      <c r="H543" s="129" t="s">
        <v>3706</v>
      </c>
      <c r="I543" s="129" t="s">
        <v>3707</v>
      </c>
      <c r="J543" s="129" t="s">
        <v>692</v>
      </c>
      <c r="K543" s="129" t="s">
        <v>3708</v>
      </c>
      <c r="L543" s="129" t="s">
        <v>692</v>
      </c>
    </row>
    <row r="544" spans="1:12" hidden="1" x14ac:dyDescent="0.25">
      <c r="A544" s="129" t="str">
        <f t="shared" si="8"/>
        <v>UNSA38</v>
      </c>
      <c r="B544" s="129" t="s">
        <v>17</v>
      </c>
      <c r="C544" s="143">
        <v>38</v>
      </c>
      <c r="D544" s="129" t="s">
        <v>1355</v>
      </c>
      <c r="E544" s="129" t="s">
        <v>3709</v>
      </c>
      <c r="F544" s="129" t="s">
        <v>4429</v>
      </c>
      <c r="G544" s="138" t="s">
        <v>3710</v>
      </c>
      <c r="H544" s="129" t="s">
        <v>3711</v>
      </c>
      <c r="I544" s="129" t="s">
        <v>3712</v>
      </c>
      <c r="J544" s="129" t="s">
        <v>4043</v>
      </c>
      <c r="K544" s="129" t="s">
        <v>3713</v>
      </c>
      <c r="L544" s="129" t="s">
        <v>692</v>
      </c>
    </row>
    <row r="545" spans="1:12" hidden="1" x14ac:dyDescent="0.25">
      <c r="A545" s="129" t="str">
        <f t="shared" si="8"/>
        <v>UNSA39</v>
      </c>
      <c r="B545" s="129" t="s">
        <v>17</v>
      </c>
      <c r="C545" s="143">
        <v>39</v>
      </c>
      <c r="D545" s="129" t="s">
        <v>1361</v>
      </c>
      <c r="E545" s="129" t="s">
        <v>3714</v>
      </c>
      <c r="F545" s="129" t="s">
        <v>2962</v>
      </c>
      <c r="G545" s="138" t="s">
        <v>2656</v>
      </c>
      <c r="H545" s="129" t="s">
        <v>3715</v>
      </c>
      <c r="I545" s="129" t="s">
        <v>3716</v>
      </c>
      <c r="J545" s="129" t="s">
        <v>692</v>
      </c>
      <c r="K545" s="129" t="s">
        <v>3717</v>
      </c>
      <c r="L545" s="129" t="s">
        <v>692</v>
      </c>
    </row>
    <row r="546" spans="1:12" hidden="1" x14ac:dyDescent="0.25">
      <c r="A546" s="129" t="str">
        <f t="shared" si="8"/>
        <v>UNSA40</v>
      </c>
      <c r="B546" s="129" t="s">
        <v>17</v>
      </c>
      <c r="C546" s="143">
        <v>40</v>
      </c>
      <c r="D546" s="129" t="s">
        <v>1368</v>
      </c>
      <c r="E546" s="129" t="s">
        <v>3718</v>
      </c>
      <c r="F546" s="129" t="s">
        <v>3719</v>
      </c>
      <c r="G546" s="138" t="s">
        <v>2660</v>
      </c>
      <c r="H546" s="129" t="s">
        <v>3720</v>
      </c>
      <c r="I546" s="129" t="s">
        <v>3721</v>
      </c>
      <c r="J546" s="129" t="s">
        <v>692</v>
      </c>
      <c r="K546" s="129" t="s">
        <v>3722</v>
      </c>
      <c r="L546" s="129" t="s">
        <v>692</v>
      </c>
    </row>
    <row r="547" spans="1:12" hidden="1" x14ac:dyDescent="0.25">
      <c r="A547" s="129" t="str">
        <f t="shared" si="8"/>
        <v>UNSA41</v>
      </c>
      <c r="B547" s="129" t="s">
        <v>17</v>
      </c>
      <c r="C547" s="143">
        <v>41</v>
      </c>
      <c r="D547" s="129" t="s">
        <v>1373</v>
      </c>
      <c r="E547" s="129" t="s">
        <v>3723</v>
      </c>
      <c r="F547" s="129" t="s">
        <v>2328</v>
      </c>
      <c r="G547" s="138" t="s">
        <v>1375</v>
      </c>
      <c r="H547" s="129" t="s">
        <v>3724</v>
      </c>
      <c r="I547" s="129" t="s">
        <v>3725</v>
      </c>
      <c r="J547" s="129" t="s">
        <v>4025</v>
      </c>
      <c r="K547" s="129" t="s">
        <v>3726</v>
      </c>
      <c r="L547" s="129" t="s">
        <v>692</v>
      </c>
    </row>
    <row r="548" spans="1:12" hidden="1" x14ac:dyDescent="0.25">
      <c r="A548" s="129" t="str">
        <f t="shared" si="8"/>
        <v>UNSA42</v>
      </c>
      <c r="B548" s="129" t="s">
        <v>17</v>
      </c>
      <c r="C548" s="143">
        <v>42</v>
      </c>
      <c r="D548" s="129" t="s">
        <v>1380</v>
      </c>
      <c r="E548" s="129" t="s">
        <v>3727</v>
      </c>
      <c r="F548" s="129" t="s">
        <v>3728</v>
      </c>
      <c r="G548" s="138" t="s">
        <v>3729</v>
      </c>
      <c r="H548" s="129" t="s">
        <v>3730</v>
      </c>
      <c r="I548" s="129" t="s">
        <v>3731</v>
      </c>
      <c r="J548" s="129" t="s">
        <v>4044</v>
      </c>
      <c r="K548" s="129" t="s">
        <v>3732</v>
      </c>
      <c r="L548" s="129" t="s">
        <v>692</v>
      </c>
    </row>
    <row r="549" spans="1:12" hidden="1" x14ac:dyDescent="0.25">
      <c r="A549" s="129" t="str">
        <f t="shared" si="8"/>
        <v>UNSA43</v>
      </c>
      <c r="B549" s="129" t="s">
        <v>17</v>
      </c>
      <c r="C549" s="143">
        <v>43</v>
      </c>
      <c r="D549" s="129" t="s">
        <v>1387</v>
      </c>
      <c r="E549" s="129" t="s">
        <v>3733</v>
      </c>
      <c r="F549" s="129" t="s">
        <v>3272</v>
      </c>
      <c r="G549" s="138" t="s">
        <v>1390</v>
      </c>
      <c r="H549" s="129" t="s">
        <v>3734</v>
      </c>
      <c r="I549" s="129" t="s">
        <v>3735</v>
      </c>
      <c r="J549" s="129" t="s">
        <v>692</v>
      </c>
      <c r="K549" s="129" t="s">
        <v>3736</v>
      </c>
      <c r="L549" s="129" t="s">
        <v>692</v>
      </c>
    </row>
    <row r="550" spans="1:12" hidden="1" x14ac:dyDescent="0.25">
      <c r="A550" s="129" t="str">
        <f t="shared" si="8"/>
        <v>UNSA44</v>
      </c>
      <c r="B550" s="129" t="s">
        <v>17</v>
      </c>
      <c r="C550" s="143">
        <v>44</v>
      </c>
      <c r="D550" s="129" t="s">
        <v>1395</v>
      </c>
      <c r="E550" s="129" t="s">
        <v>3737</v>
      </c>
      <c r="F550" s="129" t="s">
        <v>3738</v>
      </c>
      <c r="G550" s="138" t="s">
        <v>3739</v>
      </c>
      <c r="H550" s="129" t="s">
        <v>3740</v>
      </c>
      <c r="I550" s="129" t="s">
        <v>3741</v>
      </c>
      <c r="J550" s="129" t="s">
        <v>4026</v>
      </c>
      <c r="K550" s="129" t="s">
        <v>3742</v>
      </c>
      <c r="L550" s="129" t="s">
        <v>692</v>
      </c>
    </row>
    <row r="551" spans="1:12" hidden="1" x14ac:dyDescent="0.25">
      <c r="A551" s="129" t="str">
        <f t="shared" si="8"/>
        <v>UNSA45</v>
      </c>
      <c r="B551" s="129" t="s">
        <v>17</v>
      </c>
      <c r="C551" s="134">
        <v>45</v>
      </c>
      <c r="D551" s="129" t="s">
        <v>1404</v>
      </c>
      <c r="E551" s="129" t="s">
        <v>3743</v>
      </c>
      <c r="F551" s="129" t="s">
        <v>3744</v>
      </c>
      <c r="G551" s="138" t="s">
        <v>1407</v>
      </c>
      <c r="H551" s="129" t="s">
        <v>3745</v>
      </c>
      <c r="I551" s="129" t="s">
        <v>3746</v>
      </c>
      <c r="J551" s="129" t="s">
        <v>4045</v>
      </c>
      <c r="K551" s="129" t="s">
        <v>3747</v>
      </c>
      <c r="L551" s="129" t="s">
        <v>692</v>
      </c>
    </row>
    <row r="552" spans="1:12" hidden="1" x14ac:dyDescent="0.25">
      <c r="A552" s="129" t="str">
        <f t="shared" si="8"/>
        <v>UNSA46</v>
      </c>
      <c r="B552" s="129" t="s">
        <v>17</v>
      </c>
      <c r="C552" s="134">
        <v>46</v>
      </c>
      <c r="D552" s="129" t="s">
        <v>1412</v>
      </c>
      <c r="E552" s="129" t="s">
        <v>3748</v>
      </c>
      <c r="F552" s="129" t="s">
        <v>1414</v>
      </c>
      <c r="G552" s="138" t="s">
        <v>1415</v>
      </c>
      <c r="H552" s="129" t="s">
        <v>3749</v>
      </c>
      <c r="I552" s="129" t="s">
        <v>3750</v>
      </c>
      <c r="J552" s="129" t="s">
        <v>692</v>
      </c>
      <c r="K552" s="129" t="s">
        <v>3751</v>
      </c>
      <c r="L552" s="129" t="s">
        <v>692</v>
      </c>
    </row>
    <row r="553" spans="1:12" hidden="1" x14ac:dyDescent="0.25">
      <c r="A553" s="129" t="str">
        <f t="shared" si="8"/>
        <v>UNSA47</v>
      </c>
      <c r="B553" s="129" t="s">
        <v>17</v>
      </c>
      <c r="C553" s="134">
        <v>47</v>
      </c>
      <c r="D553" s="129" t="s">
        <v>1420</v>
      </c>
      <c r="E553" s="129" t="s">
        <v>3752</v>
      </c>
      <c r="F553" s="129" t="s">
        <v>3335</v>
      </c>
      <c r="G553" s="138" t="s">
        <v>2678</v>
      </c>
      <c r="H553" s="129" t="s">
        <v>3753</v>
      </c>
      <c r="I553" s="129" t="s">
        <v>3754</v>
      </c>
      <c r="J553" s="129" t="s">
        <v>4046</v>
      </c>
      <c r="K553" s="129" t="s">
        <v>3755</v>
      </c>
      <c r="L553" s="129" t="s">
        <v>692</v>
      </c>
    </row>
    <row r="554" spans="1:12" hidden="1" x14ac:dyDescent="0.25">
      <c r="A554" s="129" t="str">
        <f t="shared" si="8"/>
        <v>UNSA48</v>
      </c>
      <c r="B554" s="129" t="s">
        <v>17</v>
      </c>
      <c r="C554" s="134">
        <v>48</v>
      </c>
      <c r="D554" s="129" t="s">
        <v>1426</v>
      </c>
      <c r="E554" s="129" t="s">
        <v>3756</v>
      </c>
      <c r="F554" s="129" t="s">
        <v>2996</v>
      </c>
      <c r="G554" s="138" t="s">
        <v>1428</v>
      </c>
      <c r="H554" s="129" t="s">
        <v>3757</v>
      </c>
      <c r="I554" s="129" t="s">
        <v>3758</v>
      </c>
      <c r="J554" s="129" t="s">
        <v>692</v>
      </c>
      <c r="K554" s="129" t="s">
        <v>3759</v>
      </c>
      <c r="L554" s="129" t="s">
        <v>692</v>
      </c>
    </row>
    <row r="555" spans="1:12" hidden="1" x14ac:dyDescent="0.25">
      <c r="A555" s="129" t="str">
        <f t="shared" si="8"/>
        <v>UNSA49</v>
      </c>
      <c r="B555" s="129" t="s">
        <v>17</v>
      </c>
      <c r="C555" s="134">
        <v>49</v>
      </c>
      <c r="D555" s="129" t="s">
        <v>1433</v>
      </c>
      <c r="E555" s="129" t="s">
        <v>3760</v>
      </c>
      <c r="F555" s="129" t="s">
        <v>3761</v>
      </c>
      <c r="G555" s="138" t="s">
        <v>3762</v>
      </c>
      <c r="H555" s="129" t="s">
        <v>4256</v>
      </c>
      <c r="I555" s="129" t="s">
        <v>3763</v>
      </c>
      <c r="J555" s="129" t="s">
        <v>692</v>
      </c>
      <c r="K555" s="129" t="s">
        <v>3764</v>
      </c>
      <c r="L555" s="129" t="s">
        <v>692</v>
      </c>
    </row>
    <row r="556" spans="1:12" hidden="1" x14ac:dyDescent="0.25">
      <c r="A556" s="129" t="str">
        <f t="shared" si="8"/>
        <v>UNSA50</v>
      </c>
      <c r="B556" s="129" t="s">
        <v>17</v>
      </c>
      <c r="C556" s="134">
        <v>50</v>
      </c>
      <c r="D556" s="129" t="s">
        <v>1439</v>
      </c>
      <c r="E556" s="129" t="s">
        <v>3765</v>
      </c>
      <c r="F556" s="129" t="s">
        <v>3766</v>
      </c>
      <c r="G556" s="138" t="s">
        <v>3767</v>
      </c>
      <c r="H556" s="129" t="s">
        <v>3768</v>
      </c>
      <c r="I556" s="129" t="s">
        <v>3769</v>
      </c>
      <c r="J556" s="129" t="s">
        <v>692</v>
      </c>
      <c r="K556" s="129" t="s">
        <v>3770</v>
      </c>
      <c r="L556" s="129" t="s">
        <v>692</v>
      </c>
    </row>
    <row r="557" spans="1:12" hidden="1" x14ac:dyDescent="0.25">
      <c r="A557" s="129" t="str">
        <f t="shared" si="8"/>
        <v>UNSA51</v>
      </c>
      <c r="B557" s="129" t="s">
        <v>17</v>
      </c>
      <c r="C557" s="134">
        <v>51</v>
      </c>
      <c r="D557" s="129" t="s">
        <v>1447</v>
      </c>
      <c r="E557" s="129" t="s">
        <v>3771</v>
      </c>
      <c r="F557" s="129" t="s">
        <v>4443</v>
      </c>
      <c r="G557" s="138" t="s">
        <v>3772</v>
      </c>
      <c r="H557" s="129" t="s">
        <v>3773</v>
      </c>
      <c r="I557" s="129" t="s">
        <v>3774</v>
      </c>
      <c r="J557" s="129" t="s">
        <v>4047</v>
      </c>
      <c r="K557" s="129" t="s">
        <v>3775</v>
      </c>
      <c r="L557" s="129" t="s">
        <v>692</v>
      </c>
    </row>
    <row r="558" spans="1:12" hidden="1" x14ac:dyDescent="0.25">
      <c r="A558" s="129" t="str">
        <f t="shared" si="8"/>
        <v>UNSA52</v>
      </c>
      <c r="B558" s="129" t="s">
        <v>17</v>
      </c>
      <c r="C558" s="134">
        <v>52</v>
      </c>
      <c r="D558" s="129" t="s">
        <v>1453</v>
      </c>
      <c r="E558" s="129" t="s">
        <v>3776</v>
      </c>
      <c r="F558" s="129" t="s">
        <v>3777</v>
      </c>
      <c r="G558" s="138" t="s">
        <v>3778</v>
      </c>
      <c r="H558" s="129" t="s">
        <v>4257</v>
      </c>
      <c r="I558" s="129" t="s">
        <v>3779</v>
      </c>
      <c r="J558" s="129"/>
      <c r="K558" s="129" t="s">
        <v>3780</v>
      </c>
      <c r="L558" s="129" t="s">
        <v>692</v>
      </c>
    </row>
    <row r="559" spans="1:12" hidden="1" x14ac:dyDescent="0.25">
      <c r="A559" s="129" t="str">
        <f t="shared" si="8"/>
        <v>UNSA53</v>
      </c>
      <c r="B559" s="129" t="s">
        <v>17</v>
      </c>
      <c r="C559" s="134">
        <v>53</v>
      </c>
      <c r="D559" s="129" t="s">
        <v>1460</v>
      </c>
      <c r="E559" s="129" t="s">
        <v>3781</v>
      </c>
      <c r="F559" s="129" t="s">
        <v>3782</v>
      </c>
      <c r="G559" s="138" t="s">
        <v>3783</v>
      </c>
      <c r="H559" s="129" t="s">
        <v>3784</v>
      </c>
      <c r="I559" s="129" t="s">
        <v>3785</v>
      </c>
      <c r="J559" s="129" t="s">
        <v>692</v>
      </c>
      <c r="K559" s="129" t="s">
        <v>3786</v>
      </c>
      <c r="L559" s="129" t="s">
        <v>692</v>
      </c>
    </row>
    <row r="560" spans="1:12" hidden="1" x14ac:dyDescent="0.25">
      <c r="A560" s="129" t="str">
        <f t="shared" si="8"/>
        <v>UNSA54</v>
      </c>
      <c r="B560" s="129" t="s">
        <v>17</v>
      </c>
      <c r="C560" s="134">
        <v>54</v>
      </c>
      <c r="D560" s="129" t="s">
        <v>1468</v>
      </c>
      <c r="E560" s="129" t="s">
        <v>3787</v>
      </c>
      <c r="F560" s="129" t="s">
        <v>3788</v>
      </c>
      <c r="G560" s="138" t="s">
        <v>3789</v>
      </c>
      <c r="H560" s="129" t="s">
        <v>3790</v>
      </c>
      <c r="I560" s="129" t="s">
        <v>3791</v>
      </c>
      <c r="J560" s="129" t="s">
        <v>692</v>
      </c>
      <c r="K560" s="129" t="s">
        <v>3792</v>
      </c>
      <c r="L560" s="129" t="s">
        <v>692</v>
      </c>
    </row>
    <row r="561" spans="1:12" hidden="1" x14ac:dyDescent="0.25">
      <c r="A561" s="129" t="str">
        <f t="shared" si="8"/>
        <v>UNSA55</v>
      </c>
      <c r="B561" s="129" t="s">
        <v>17</v>
      </c>
      <c r="C561" s="134">
        <v>55</v>
      </c>
      <c r="D561" s="129" t="s">
        <v>1476</v>
      </c>
      <c r="E561" s="129" t="s">
        <v>3793</v>
      </c>
      <c r="F561" s="129" t="s">
        <v>3794</v>
      </c>
      <c r="G561" s="138" t="s">
        <v>3036</v>
      </c>
      <c r="H561" s="129" t="s">
        <v>3795</v>
      </c>
      <c r="I561" s="129" t="s">
        <v>3796</v>
      </c>
      <c r="J561" s="129" t="s">
        <v>692</v>
      </c>
      <c r="K561" s="129" t="s">
        <v>3797</v>
      </c>
      <c r="L561" s="129" t="s">
        <v>692</v>
      </c>
    </row>
    <row r="562" spans="1:12" hidden="1" x14ac:dyDescent="0.25">
      <c r="A562" s="129" t="str">
        <f t="shared" si="8"/>
        <v>UNSA56</v>
      </c>
      <c r="B562" s="129" t="s">
        <v>17</v>
      </c>
      <c r="C562" s="134">
        <v>56</v>
      </c>
      <c r="D562" s="129" t="s">
        <v>1482</v>
      </c>
      <c r="E562" s="129" t="s">
        <v>3798</v>
      </c>
      <c r="F562" s="129" t="s">
        <v>3799</v>
      </c>
      <c r="G562" s="138" t="s">
        <v>2701</v>
      </c>
      <c r="H562" s="129" t="s">
        <v>3800</v>
      </c>
      <c r="I562" s="129" t="s">
        <v>3801</v>
      </c>
      <c r="J562" s="129" t="s">
        <v>692</v>
      </c>
      <c r="K562" s="129" t="s">
        <v>3802</v>
      </c>
      <c r="L562" s="129" t="s">
        <v>692</v>
      </c>
    </row>
    <row r="563" spans="1:12" hidden="1" x14ac:dyDescent="0.25">
      <c r="A563" s="129" t="str">
        <f t="shared" si="8"/>
        <v>UNSA57</v>
      </c>
      <c r="B563" s="129" t="s">
        <v>17</v>
      </c>
      <c r="C563" s="134">
        <v>57</v>
      </c>
      <c r="D563" s="129" t="s">
        <v>1489</v>
      </c>
      <c r="E563" s="129" t="s">
        <v>3803</v>
      </c>
      <c r="F563" s="129" t="s">
        <v>3804</v>
      </c>
      <c r="G563" s="138" t="s">
        <v>3047</v>
      </c>
      <c r="H563" s="129" t="s">
        <v>3805</v>
      </c>
      <c r="I563" s="129" t="s">
        <v>3806</v>
      </c>
      <c r="J563" s="129" t="s">
        <v>692</v>
      </c>
      <c r="K563" s="129" t="s">
        <v>3807</v>
      </c>
      <c r="L563" s="129" t="s">
        <v>692</v>
      </c>
    </row>
    <row r="564" spans="1:12" hidden="1" x14ac:dyDescent="0.25">
      <c r="A564" s="129" t="str">
        <f t="shared" si="8"/>
        <v>UNSA58</v>
      </c>
      <c r="B564" s="129" t="s">
        <v>17</v>
      </c>
      <c r="C564" s="134">
        <v>58</v>
      </c>
      <c r="D564" s="129" t="s">
        <v>1497</v>
      </c>
      <c r="E564" s="129" t="s">
        <v>3808</v>
      </c>
      <c r="F564" s="129" t="s">
        <v>3809</v>
      </c>
      <c r="G564" s="138" t="s">
        <v>3810</v>
      </c>
      <c r="H564" s="129" t="s">
        <v>3811</v>
      </c>
      <c r="I564" s="129" t="s">
        <v>3812</v>
      </c>
      <c r="J564" s="129" t="s">
        <v>692</v>
      </c>
      <c r="K564" s="129" t="s">
        <v>3813</v>
      </c>
      <c r="L564" s="129" t="s">
        <v>692</v>
      </c>
    </row>
    <row r="565" spans="1:12" hidden="1" x14ac:dyDescent="0.25">
      <c r="A565" s="129" t="str">
        <f t="shared" si="8"/>
        <v>UNSA59</v>
      </c>
      <c r="B565" s="129" t="s">
        <v>17</v>
      </c>
      <c r="C565" s="134">
        <v>59</v>
      </c>
      <c r="D565" s="129" t="s">
        <v>1505</v>
      </c>
      <c r="E565" s="129" t="s">
        <v>3814</v>
      </c>
      <c r="F565" s="129" t="s">
        <v>3815</v>
      </c>
      <c r="G565" s="138" t="s">
        <v>1508</v>
      </c>
      <c r="H565" s="129" t="s">
        <v>3816</v>
      </c>
      <c r="I565" s="129" t="s">
        <v>3817</v>
      </c>
      <c r="J565" s="129" t="s">
        <v>4027</v>
      </c>
      <c r="K565" s="129" t="s">
        <v>3818</v>
      </c>
      <c r="L565" s="129" t="s">
        <v>692</v>
      </c>
    </row>
    <row r="566" spans="1:12" hidden="1" x14ac:dyDescent="0.25">
      <c r="A566" s="129" t="str">
        <f t="shared" si="8"/>
        <v>UNSA60</v>
      </c>
      <c r="B566" s="129" t="s">
        <v>17</v>
      </c>
      <c r="C566" s="134">
        <v>60</v>
      </c>
      <c r="D566" s="129" t="s">
        <v>1514</v>
      </c>
      <c r="E566" s="129" t="s">
        <v>3819</v>
      </c>
      <c r="F566" s="129" t="s">
        <v>3820</v>
      </c>
      <c r="G566" s="138" t="s">
        <v>3821</v>
      </c>
      <c r="H566" s="129" t="s">
        <v>3822</v>
      </c>
      <c r="I566" s="129" t="s">
        <v>3823</v>
      </c>
      <c r="J566" s="129" t="s">
        <v>4048</v>
      </c>
      <c r="K566" s="129" t="s">
        <v>3824</v>
      </c>
      <c r="L566" s="129" t="s">
        <v>692</v>
      </c>
    </row>
    <row r="567" spans="1:12" hidden="1" x14ac:dyDescent="0.25">
      <c r="A567" s="129" t="str">
        <f t="shared" si="8"/>
        <v>UNSA61</v>
      </c>
      <c r="B567" s="129" t="s">
        <v>17</v>
      </c>
      <c r="C567" s="134">
        <v>61</v>
      </c>
      <c r="D567" s="129" t="s">
        <v>1522</v>
      </c>
      <c r="E567" s="129" t="s">
        <v>3825</v>
      </c>
      <c r="F567" s="129" t="s">
        <v>3826</v>
      </c>
      <c r="G567" s="138" t="s">
        <v>2717</v>
      </c>
      <c r="H567" s="129" t="s">
        <v>3827</v>
      </c>
      <c r="I567" s="129" t="s">
        <v>3828</v>
      </c>
      <c r="J567" s="129" t="s">
        <v>692</v>
      </c>
      <c r="K567" s="129" t="s">
        <v>3829</v>
      </c>
      <c r="L567" s="129" t="s">
        <v>692</v>
      </c>
    </row>
    <row r="568" spans="1:12" hidden="1" x14ac:dyDescent="0.25">
      <c r="A568" s="129" t="str">
        <f t="shared" si="8"/>
        <v>UNSA62</v>
      </c>
      <c r="B568" s="129" t="s">
        <v>17</v>
      </c>
      <c r="C568" s="134">
        <v>62</v>
      </c>
      <c r="D568" s="129" t="s">
        <v>1529</v>
      </c>
      <c r="E568" s="129" t="s">
        <v>3830</v>
      </c>
      <c r="F568" s="129" t="s">
        <v>3831</v>
      </c>
      <c r="G568" s="138" t="s">
        <v>3832</v>
      </c>
      <c r="H568" s="129" t="s">
        <v>3833</v>
      </c>
      <c r="I568" s="129" t="s">
        <v>3834</v>
      </c>
      <c r="J568" s="129" t="s">
        <v>4049</v>
      </c>
      <c r="K568" s="129" t="s">
        <v>3835</v>
      </c>
      <c r="L568" s="129" t="s">
        <v>692</v>
      </c>
    </row>
    <row r="569" spans="1:12" hidden="1" x14ac:dyDescent="0.25">
      <c r="A569" s="129" t="str">
        <f t="shared" si="8"/>
        <v>UNSA63</v>
      </c>
      <c r="B569" s="129" t="s">
        <v>17</v>
      </c>
      <c r="C569" s="134">
        <v>63</v>
      </c>
      <c r="D569" s="129" t="s">
        <v>1538</v>
      </c>
      <c r="E569" s="129" t="s">
        <v>3836</v>
      </c>
      <c r="F569" s="129" t="s">
        <v>3837</v>
      </c>
      <c r="G569" s="138" t="s">
        <v>1541</v>
      </c>
      <c r="H569" s="129" t="s">
        <v>3838</v>
      </c>
      <c r="I569" s="129" t="s">
        <v>3839</v>
      </c>
      <c r="J569" s="129" t="s">
        <v>4050</v>
      </c>
      <c r="K569" s="129" t="s">
        <v>3840</v>
      </c>
      <c r="L569" s="129" t="s">
        <v>692</v>
      </c>
    </row>
    <row r="570" spans="1:12" hidden="1" x14ac:dyDescent="0.25">
      <c r="A570" s="129" t="str">
        <f t="shared" si="8"/>
        <v>UNSA64</v>
      </c>
      <c r="B570" s="129" t="s">
        <v>17</v>
      </c>
      <c r="C570" s="134">
        <v>64</v>
      </c>
      <c r="D570" s="129" t="s">
        <v>1547</v>
      </c>
      <c r="E570" s="129" t="s">
        <v>3841</v>
      </c>
      <c r="F570" s="129" t="s">
        <v>3080</v>
      </c>
      <c r="G570" s="138" t="s">
        <v>2727</v>
      </c>
      <c r="H570" s="129" t="s">
        <v>3842</v>
      </c>
      <c r="I570" s="129" t="s">
        <v>3843</v>
      </c>
      <c r="J570" s="129" t="s">
        <v>692</v>
      </c>
      <c r="K570" s="129" t="s">
        <v>3844</v>
      </c>
      <c r="L570" s="129" t="s">
        <v>692</v>
      </c>
    </row>
    <row r="571" spans="1:12" hidden="1" x14ac:dyDescent="0.25">
      <c r="A571" s="129" t="str">
        <f t="shared" si="8"/>
        <v>UNSA65</v>
      </c>
      <c r="B571" s="129" t="s">
        <v>17</v>
      </c>
      <c r="C571" s="134">
        <v>65</v>
      </c>
      <c r="D571" s="129" t="s">
        <v>1555</v>
      </c>
      <c r="E571" s="129" t="s">
        <v>3845</v>
      </c>
      <c r="F571" s="129" t="s">
        <v>3846</v>
      </c>
      <c r="G571" s="138" t="s">
        <v>2730</v>
      </c>
      <c r="H571" s="129" t="s">
        <v>3847</v>
      </c>
      <c r="I571" s="129" t="s">
        <v>3848</v>
      </c>
      <c r="J571" s="129" t="s">
        <v>692</v>
      </c>
      <c r="K571" s="129" t="s">
        <v>3849</v>
      </c>
      <c r="L571" s="129" t="s">
        <v>692</v>
      </c>
    </row>
    <row r="572" spans="1:12" hidden="1" x14ac:dyDescent="0.25">
      <c r="A572" s="129" t="str">
        <f t="shared" si="8"/>
        <v>UNSA66</v>
      </c>
      <c r="B572" s="129" t="s">
        <v>17</v>
      </c>
      <c r="C572" s="134">
        <v>66</v>
      </c>
      <c r="D572" s="129" t="s">
        <v>1562</v>
      </c>
      <c r="E572" s="129" t="s">
        <v>3850</v>
      </c>
      <c r="F572" s="129" t="s">
        <v>3851</v>
      </c>
      <c r="G572" s="138" t="s">
        <v>1565</v>
      </c>
      <c r="H572" s="129" t="s">
        <v>3852</v>
      </c>
      <c r="I572" s="129" t="s">
        <v>3853</v>
      </c>
      <c r="J572" s="129" t="s">
        <v>4051</v>
      </c>
      <c r="K572" s="129" t="s">
        <v>3854</v>
      </c>
      <c r="L572" s="129" t="s">
        <v>692</v>
      </c>
    </row>
    <row r="573" spans="1:12" hidden="1" x14ac:dyDescent="0.25">
      <c r="A573" s="129" t="str">
        <f t="shared" si="8"/>
        <v>UNSA67</v>
      </c>
      <c r="B573" s="129" t="s">
        <v>17</v>
      </c>
      <c r="C573" s="134">
        <v>67</v>
      </c>
      <c r="D573" s="129" t="s">
        <v>1570</v>
      </c>
      <c r="E573" s="129" t="s">
        <v>3855</v>
      </c>
      <c r="F573" s="129" t="s">
        <v>1572</v>
      </c>
      <c r="G573" s="138" t="s">
        <v>1573</v>
      </c>
      <c r="H573" s="129" t="s">
        <v>3856</v>
      </c>
      <c r="I573" s="129" t="s">
        <v>3857</v>
      </c>
      <c r="J573" s="129" t="s">
        <v>4053</v>
      </c>
      <c r="K573" s="129" t="s">
        <v>3858</v>
      </c>
      <c r="L573" s="129" t="s">
        <v>692</v>
      </c>
    </row>
    <row r="574" spans="1:12" hidden="1" x14ac:dyDescent="0.25">
      <c r="A574" s="129" t="str">
        <f t="shared" si="8"/>
        <v>UNSA68</v>
      </c>
      <c r="B574" s="129" t="s">
        <v>17</v>
      </c>
      <c r="C574" s="134">
        <v>68</v>
      </c>
      <c r="D574" s="129" t="s">
        <v>1578</v>
      </c>
      <c r="E574" s="129" t="s">
        <v>3859</v>
      </c>
      <c r="F574" s="129" t="s">
        <v>5817</v>
      </c>
      <c r="G574" s="138" t="s">
        <v>5649</v>
      </c>
      <c r="H574" s="129" t="s">
        <v>5650</v>
      </c>
      <c r="I574" s="129" t="s">
        <v>3861</v>
      </c>
      <c r="J574" s="129" t="s">
        <v>4052</v>
      </c>
      <c r="K574" s="129" t="s">
        <v>3862</v>
      </c>
      <c r="L574" s="129" t="s">
        <v>692</v>
      </c>
    </row>
    <row r="575" spans="1:12" hidden="1" x14ac:dyDescent="0.25">
      <c r="A575" s="129" t="str">
        <f t="shared" si="8"/>
        <v>UNSA69</v>
      </c>
      <c r="B575" s="129" t="s">
        <v>17</v>
      </c>
      <c r="C575" s="134">
        <v>69</v>
      </c>
      <c r="D575" s="129" t="s">
        <v>1586</v>
      </c>
      <c r="E575" s="129" t="s">
        <v>3863</v>
      </c>
      <c r="F575" s="129" t="s">
        <v>3864</v>
      </c>
      <c r="G575" s="138" t="s">
        <v>3865</v>
      </c>
      <c r="H575" s="129" t="s">
        <v>3866</v>
      </c>
      <c r="I575" s="129" t="s">
        <v>3867</v>
      </c>
      <c r="J575" s="129" t="s">
        <v>4028</v>
      </c>
      <c r="K575" s="129" t="s">
        <v>3868</v>
      </c>
      <c r="L575" s="129" t="s">
        <v>692</v>
      </c>
    </row>
    <row r="576" spans="1:12" hidden="1" x14ac:dyDescent="0.25">
      <c r="A576" s="129" t="str">
        <f t="shared" si="8"/>
        <v>UNSA70</v>
      </c>
      <c r="B576" s="129" t="s">
        <v>17</v>
      </c>
      <c r="C576" s="134">
        <v>70</v>
      </c>
      <c r="D576" s="129" t="s">
        <v>1593</v>
      </c>
      <c r="E576" s="129" t="s">
        <v>3869</v>
      </c>
      <c r="F576" s="129" t="s">
        <v>3870</v>
      </c>
      <c r="G576" s="138" t="s">
        <v>2744</v>
      </c>
      <c r="H576" s="129" t="s">
        <v>3871</v>
      </c>
      <c r="I576" s="129" t="s">
        <v>3872</v>
      </c>
      <c r="J576" s="129" t="s">
        <v>692</v>
      </c>
      <c r="K576" s="129" t="s">
        <v>3873</v>
      </c>
      <c r="L576" s="129" t="s">
        <v>692</v>
      </c>
    </row>
    <row r="577" spans="1:12" hidden="1" x14ac:dyDescent="0.25">
      <c r="A577" s="129" t="str">
        <f t="shared" si="8"/>
        <v>UNSA71</v>
      </c>
      <c r="B577" s="129" t="s">
        <v>17</v>
      </c>
      <c r="C577" s="134">
        <v>71</v>
      </c>
      <c r="D577" s="129" t="s">
        <v>1599</v>
      </c>
      <c r="E577" s="129" t="s">
        <v>3874</v>
      </c>
      <c r="F577" s="129" t="s">
        <v>3275</v>
      </c>
      <c r="G577" s="138" t="s">
        <v>3875</v>
      </c>
      <c r="H577" s="129" t="s">
        <v>3876</v>
      </c>
      <c r="I577" s="129" t="s">
        <v>3877</v>
      </c>
      <c r="J577" s="129" t="s">
        <v>4054</v>
      </c>
      <c r="K577" s="129" t="s">
        <v>3878</v>
      </c>
      <c r="L577" s="129" t="s">
        <v>692</v>
      </c>
    </row>
    <row r="578" spans="1:12" hidden="1" x14ac:dyDescent="0.25">
      <c r="A578" s="129" t="str">
        <f t="shared" ref="A578:A641" si="9">B578&amp;C578</f>
        <v>UNSA72</v>
      </c>
      <c r="B578" s="129" t="s">
        <v>17</v>
      </c>
      <c r="C578" s="134">
        <v>72</v>
      </c>
      <c r="D578" s="129" t="s">
        <v>1607</v>
      </c>
      <c r="E578" s="129" t="s">
        <v>3879</v>
      </c>
      <c r="F578" s="129" t="s">
        <v>3880</v>
      </c>
      <c r="G578" s="138" t="s">
        <v>1610</v>
      </c>
      <c r="H578" s="129" t="s">
        <v>3881</v>
      </c>
      <c r="I578" s="129" t="s">
        <v>3882</v>
      </c>
      <c r="J578" s="129" t="s">
        <v>4055</v>
      </c>
      <c r="K578" s="129" t="s">
        <v>3883</v>
      </c>
      <c r="L578" s="129" t="s">
        <v>692</v>
      </c>
    </row>
    <row r="579" spans="1:12" hidden="1" x14ac:dyDescent="0.25">
      <c r="A579" s="129" t="str">
        <f t="shared" si="9"/>
        <v>UNSA73</v>
      </c>
      <c r="B579" s="129" t="s">
        <v>17</v>
      </c>
      <c r="C579" s="134">
        <v>73</v>
      </c>
      <c r="D579" s="129" t="s">
        <v>1616</v>
      </c>
      <c r="E579" s="129" t="s">
        <v>3884</v>
      </c>
      <c r="F579" s="129" t="s">
        <v>3885</v>
      </c>
      <c r="G579" s="138" t="s">
        <v>3886</v>
      </c>
      <c r="H579" s="129" t="s">
        <v>3887</v>
      </c>
      <c r="I579" s="129" t="s">
        <v>3888</v>
      </c>
      <c r="J579" s="129" t="s">
        <v>4056</v>
      </c>
      <c r="K579" s="129" t="s">
        <v>3889</v>
      </c>
      <c r="L579" s="129" t="s">
        <v>692</v>
      </c>
    </row>
    <row r="580" spans="1:12" hidden="1" x14ac:dyDescent="0.25">
      <c r="A580" s="129" t="str">
        <f t="shared" si="9"/>
        <v>UNSA74</v>
      </c>
      <c r="B580" s="129" t="s">
        <v>17</v>
      </c>
      <c r="C580" s="134">
        <v>74</v>
      </c>
      <c r="D580" s="129" t="s">
        <v>1624</v>
      </c>
      <c r="E580" s="129" t="s">
        <v>3890</v>
      </c>
      <c r="F580" s="129" t="s">
        <v>3891</v>
      </c>
      <c r="G580" s="138" t="s">
        <v>3892</v>
      </c>
      <c r="H580" s="129" t="s">
        <v>3893</v>
      </c>
      <c r="I580" s="129" t="s">
        <v>3894</v>
      </c>
      <c r="J580" s="129" t="s">
        <v>4057</v>
      </c>
      <c r="K580" s="129" t="s">
        <v>3895</v>
      </c>
      <c r="L580" s="129" t="s">
        <v>692</v>
      </c>
    </row>
    <row r="581" spans="1:12" hidden="1" x14ac:dyDescent="0.25">
      <c r="A581" s="129" t="str">
        <f t="shared" si="9"/>
        <v>UNSA75</v>
      </c>
      <c r="B581" s="129" t="s">
        <v>17</v>
      </c>
      <c r="C581" s="134">
        <v>75</v>
      </c>
      <c r="D581" s="129" t="s">
        <v>1632</v>
      </c>
      <c r="E581" s="129" t="s">
        <v>3896</v>
      </c>
      <c r="F581" s="129" t="s">
        <v>4596</v>
      </c>
      <c r="G581" s="138" t="s">
        <v>4597</v>
      </c>
      <c r="H581" s="129" t="s">
        <v>3897</v>
      </c>
      <c r="I581" s="129" t="s">
        <v>3898</v>
      </c>
      <c r="J581" s="129" t="s">
        <v>4598</v>
      </c>
      <c r="K581" s="129" t="s">
        <v>3899</v>
      </c>
      <c r="L581" s="129" t="s">
        <v>692</v>
      </c>
    </row>
    <row r="582" spans="1:12" hidden="1" x14ac:dyDescent="0.25">
      <c r="A582" s="129" t="str">
        <f t="shared" si="9"/>
        <v>UNSA76</v>
      </c>
      <c r="B582" s="129" t="s">
        <v>17</v>
      </c>
      <c r="C582" s="134">
        <v>76</v>
      </c>
      <c r="D582" s="129" t="s">
        <v>1640</v>
      </c>
      <c r="E582" s="129" t="s">
        <v>3900</v>
      </c>
      <c r="F582" s="129" t="s">
        <v>3901</v>
      </c>
      <c r="G582" s="138" t="s">
        <v>3902</v>
      </c>
      <c r="H582" s="129" t="s">
        <v>3903</v>
      </c>
      <c r="I582" s="129" t="s">
        <v>3904</v>
      </c>
      <c r="J582" s="129" t="s">
        <v>692</v>
      </c>
      <c r="K582" s="129" t="s">
        <v>3905</v>
      </c>
      <c r="L582" s="129" t="s">
        <v>692</v>
      </c>
    </row>
    <row r="583" spans="1:12" hidden="1" x14ac:dyDescent="0.25">
      <c r="A583" s="129" t="str">
        <f t="shared" si="9"/>
        <v>UNSA77</v>
      </c>
      <c r="B583" s="129" t="s">
        <v>17</v>
      </c>
      <c r="C583" s="134">
        <v>77</v>
      </c>
      <c r="D583" s="129" t="s">
        <v>1649</v>
      </c>
      <c r="E583" s="129" t="s">
        <v>3906</v>
      </c>
      <c r="F583" s="129" t="s">
        <v>3907</v>
      </c>
      <c r="G583" s="138" t="s">
        <v>3908</v>
      </c>
      <c r="H583" s="129" t="s">
        <v>3909</v>
      </c>
      <c r="I583" s="129" t="s">
        <v>3910</v>
      </c>
      <c r="J583" s="129" t="s">
        <v>692</v>
      </c>
      <c r="K583" s="129" t="s">
        <v>3911</v>
      </c>
      <c r="L583" s="129" t="s">
        <v>692</v>
      </c>
    </row>
    <row r="584" spans="1:12" hidden="1" x14ac:dyDescent="0.25">
      <c r="A584" s="129" t="str">
        <f t="shared" si="9"/>
        <v>UNSA78</v>
      </c>
      <c r="B584" s="129" t="s">
        <v>17</v>
      </c>
      <c r="C584" s="134">
        <v>78</v>
      </c>
      <c r="D584" s="129" t="s">
        <v>1657</v>
      </c>
      <c r="E584" s="129" t="s">
        <v>3912</v>
      </c>
      <c r="F584" s="129" t="s">
        <v>3913</v>
      </c>
      <c r="G584" s="138" t="s">
        <v>3914</v>
      </c>
      <c r="H584" s="129" t="s">
        <v>3915</v>
      </c>
      <c r="I584" s="129" t="s">
        <v>3916</v>
      </c>
      <c r="J584" s="129" t="s">
        <v>4058</v>
      </c>
      <c r="K584" s="129" t="s">
        <v>3917</v>
      </c>
      <c r="L584" s="129" t="s">
        <v>692</v>
      </c>
    </row>
    <row r="585" spans="1:12" hidden="1" x14ac:dyDescent="0.25">
      <c r="A585" s="129" t="str">
        <f t="shared" si="9"/>
        <v>UNSA79</v>
      </c>
      <c r="B585" s="129" t="s">
        <v>17</v>
      </c>
      <c r="C585" s="134">
        <v>79</v>
      </c>
      <c r="D585" s="129" t="s">
        <v>1664</v>
      </c>
      <c r="E585" s="129" t="s">
        <v>3918</v>
      </c>
      <c r="F585" s="129" t="s">
        <v>3919</v>
      </c>
      <c r="G585" s="138" t="s">
        <v>1667</v>
      </c>
      <c r="H585" s="129" t="s">
        <v>3920</v>
      </c>
      <c r="I585" s="129" t="s">
        <v>3921</v>
      </c>
      <c r="J585" s="129" t="s">
        <v>4059</v>
      </c>
      <c r="K585" s="129" t="s">
        <v>3922</v>
      </c>
      <c r="L585" s="129" t="s">
        <v>692</v>
      </c>
    </row>
    <row r="586" spans="1:12" hidden="1" x14ac:dyDescent="0.25">
      <c r="A586" s="129" t="str">
        <f t="shared" si="9"/>
        <v>UNSA80</v>
      </c>
      <c r="B586" s="129" t="s">
        <v>17</v>
      </c>
      <c r="C586" s="134">
        <v>80</v>
      </c>
      <c r="D586" s="129" t="s">
        <v>1673</v>
      </c>
      <c r="E586" s="129" t="s">
        <v>3923</v>
      </c>
      <c r="F586" s="129" t="s">
        <v>3924</v>
      </c>
      <c r="G586" s="138" t="s">
        <v>2778</v>
      </c>
      <c r="H586" s="129" t="s">
        <v>3925</v>
      </c>
      <c r="I586" s="129" t="s">
        <v>3926</v>
      </c>
      <c r="J586" s="129" t="s">
        <v>692</v>
      </c>
      <c r="K586" s="129" t="s">
        <v>3927</v>
      </c>
      <c r="L586" s="129" t="s">
        <v>692</v>
      </c>
    </row>
    <row r="587" spans="1:12" hidden="1" x14ac:dyDescent="0.25">
      <c r="A587" s="129" t="str">
        <f t="shared" si="9"/>
        <v>UNSA81</v>
      </c>
      <c r="B587" s="129" t="s">
        <v>17</v>
      </c>
      <c r="C587" s="134">
        <v>81</v>
      </c>
      <c r="D587" s="129" t="s">
        <v>1680</v>
      </c>
      <c r="E587" s="129" t="s">
        <v>3928</v>
      </c>
      <c r="F587" s="129" t="s">
        <v>3929</v>
      </c>
      <c r="G587" s="138" t="s">
        <v>3930</v>
      </c>
      <c r="H587" s="129" t="s">
        <v>3931</v>
      </c>
      <c r="I587" s="129" t="s">
        <v>3932</v>
      </c>
      <c r="J587" s="129" t="s">
        <v>692</v>
      </c>
      <c r="K587" s="129" t="s">
        <v>3933</v>
      </c>
      <c r="L587" s="129" t="s">
        <v>692</v>
      </c>
    </row>
    <row r="588" spans="1:12" hidden="1" x14ac:dyDescent="0.25">
      <c r="A588" s="129" t="str">
        <f t="shared" si="9"/>
        <v>UNSA82</v>
      </c>
      <c r="B588" s="129" t="s">
        <v>17</v>
      </c>
      <c r="C588" s="134">
        <v>82</v>
      </c>
      <c r="D588" s="129" t="s">
        <v>1687</v>
      </c>
      <c r="E588" s="129" t="s">
        <v>3934</v>
      </c>
      <c r="F588" s="129" t="s">
        <v>3935</v>
      </c>
      <c r="G588" s="138" t="s">
        <v>2783</v>
      </c>
      <c r="H588" s="129" t="s">
        <v>3936</v>
      </c>
      <c r="I588" s="129" t="s">
        <v>3937</v>
      </c>
      <c r="J588" s="129"/>
      <c r="K588" s="129" t="s">
        <v>3938</v>
      </c>
      <c r="L588" s="129" t="s">
        <v>692</v>
      </c>
    </row>
    <row r="589" spans="1:12" hidden="1" x14ac:dyDescent="0.25">
      <c r="A589" s="129" t="str">
        <f t="shared" si="9"/>
        <v>UNSA83</v>
      </c>
      <c r="B589" s="129" t="s">
        <v>17</v>
      </c>
      <c r="C589" s="134">
        <v>83</v>
      </c>
      <c r="D589" s="129" t="s">
        <v>1694</v>
      </c>
      <c r="E589" s="129" t="s">
        <v>3939</v>
      </c>
      <c r="F589" s="129" t="s">
        <v>3293</v>
      </c>
      <c r="G589" s="138" t="s">
        <v>3165</v>
      </c>
      <c r="H589" s="129" t="s">
        <v>3940</v>
      </c>
      <c r="I589" s="129" t="s">
        <v>3941</v>
      </c>
      <c r="J589" s="129" t="s">
        <v>4060</v>
      </c>
      <c r="K589" s="129" t="s">
        <v>3942</v>
      </c>
      <c r="L589" s="129" t="s">
        <v>692</v>
      </c>
    </row>
    <row r="590" spans="1:12" hidden="1" x14ac:dyDescent="0.25">
      <c r="A590" s="129" t="str">
        <f t="shared" si="9"/>
        <v>UNSA84</v>
      </c>
      <c r="B590" s="129" t="s">
        <v>17</v>
      </c>
      <c r="C590" s="134">
        <v>84</v>
      </c>
      <c r="D590" s="129" t="s">
        <v>1702</v>
      </c>
      <c r="E590" s="129" t="s">
        <v>3943</v>
      </c>
      <c r="F590" s="129" t="s">
        <v>3944</v>
      </c>
      <c r="G590" s="138" t="s">
        <v>2789</v>
      </c>
      <c r="H590" s="129" t="s">
        <v>3945</v>
      </c>
      <c r="I590" s="129" t="s">
        <v>3946</v>
      </c>
      <c r="J590" s="129" t="s">
        <v>4029</v>
      </c>
      <c r="K590" s="129" t="s">
        <v>3947</v>
      </c>
      <c r="L590" s="129" t="s">
        <v>692</v>
      </c>
    </row>
    <row r="591" spans="1:12" hidden="1" x14ac:dyDescent="0.25">
      <c r="A591" s="129" t="str">
        <f t="shared" si="9"/>
        <v>UNSA85</v>
      </c>
      <c r="B591" s="129" t="s">
        <v>17</v>
      </c>
      <c r="C591" s="134">
        <v>85</v>
      </c>
      <c r="D591" s="129" t="s">
        <v>1709</v>
      </c>
      <c r="E591" s="129" t="s">
        <v>3948</v>
      </c>
      <c r="F591" s="129" t="s">
        <v>3949</v>
      </c>
      <c r="G591" s="138" t="s">
        <v>3950</v>
      </c>
      <c r="H591" s="129" t="s">
        <v>3951</v>
      </c>
      <c r="I591" s="129" t="s">
        <v>3952</v>
      </c>
      <c r="J591" s="129" t="s">
        <v>4061</v>
      </c>
      <c r="K591" s="129" t="s">
        <v>3953</v>
      </c>
      <c r="L591" s="129" t="s">
        <v>692</v>
      </c>
    </row>
    <row r="592" spans="1:12" hidden="1" x14ac:dyDescent="0.25">
      <c r="A592" s="129" t="str">
        <f t="shared" si="9"/>
        <v>UNSA86</v>
      </c>
      <c r="B592" s="129" t="s">
        <v>17</v>
      </c>
      <c r="C592" s="134">
        <v>86</v>
      </c>
      <c r="D592" s="129" t="s">
        <v>1716</v>
      </c>
      <c r="E592" s="129" t="s">
        <v>3954</v>
      </c>
      <c r="F592" s="129" t="s">
        <v>3955</v>
      </c>
      <c r="G592" s="138" t="s">
        <v>3956</v>
      </c>
      <c r="H592" s="129" t="s">
        <v>4258</v>
      </c>
      <c r="I592" s="129" t="s">
        <v>3957</v>
      </c>
      <c r="J592" s="129" t="s">
        <v>4062</v>
      </c>
      <c r="K592" s="129" t="s">
        <v>3958</v>
      </c>
      <c r="L592" s="129" t="s">
        <v>692</v>
      </c>
    </row>
    <row r="593" spans="1:12" hidden="1" x14ac:dyDescent="0.25">
      <c r="A593" s="129" t="str">
        <f t="shared" si="9"/>
        <v>UNSA87</v>
      </c>
      <c r="B593" s="129" t="s">
        <v>17</v>
      </c>
      <c r="C593" s="134">
        <v>87</v>
      </c>
      <c r="D593" s="129" t="s">
        <v>1723</v>
      </c>
      <c r="E593" s="129" t="s">
        <v>3959</v>
      </c>
      <c r="F593" s="129" t="s">
        <v>3960</v>
      </c>
      <c r="G593" s="138" t="s">
        <v>3961</v>
      </c>
      <c r="H593" s="129" t="s">
        <v>3962</v>
      </c>
      <c r="I593" s="129" t="s">
        <v>3963</v>
      </c>
      <c r="J593" s="129" t="s">
        <v>692</v>
      </c>
      <c r="K593" s="129" t="s">
        <v>3964</v>
      </c>
      <c r="L593" s="129" t="s">
        <v>692</v>
      </c>
    </row>
    <row r="594" spans="1:12" hidden="1" x14ac:dyDescent="0.25">
      <c r="A594" s="129" t="str">
        <f t="shared" si="9"/>
        <v>UNSA88</v>
      </c>
      <c r="B594" s="129" t="s">
        <v>17</v>
      </c>
      <c r="C594" s="134">
        <v>88</v>
      </c>
      <c r="D594" s="129" t="s">
        <v>1730</v>
      </c>
      <c r="E594" s="129" t="s">
        <v>3965</v>
      </c>
      <c r="F594" s="129" t="s">
        <v>3966</v>
      </c>
      <c r="G594" s="138" t="s">
        <v>3190</v>
      </c>
      <c r="H594" s="129" t="s">
        <v>3967</v>
      </c>
      <c r="I594" s="129" t="s">
        <v>3968</v>
      </c>
      <c r="J594" s="129" t="s">
        <v>4063</v>
      </c>
      <c r="K594" s="129" t="s">
        <v>3969</v>
      </c>
      <c r="L594" s="129" t="s">
        <v>692</v>
      </c>
    </row>
    <row r="595" spans="1:12" hidden="1" x14ac:dyDescent="0.25">
      <c r="A595" s="129" t="str">
        <f t="shared" si="9"/>
        <v>UNSA89</v>
      </c>
      <c r="B595" s="129" t="s">
        <v>17</v>
      </c>
      <c r="C595" s="134">
        <v>89</v>
      </c>
      <c r="D595" s="129" t="s">
        <v>1737</v>
      </c>
      <c r="E595" s="129" t="s">
        <v>3970</v>
      </c>
      <c r="F595" s="129" t="s">
        <v>3280</v>
      </c>
      <c r="G595" s="138" t="s">
        <v>2803</v>
      </c>
      <c r="H595" s="129" t="s">
        <v>3971</v>
      </c>
      <c r="I595" s="129" t="s">
        <v>3972</v>
      </c>
      <c r="J595" s="129" t="s">
        <v>4064</v>
      </c>
      <c r="K595" s="129" t="s">
        <v>3973</v>
      </c>
      <c r="L595" s="129" t="s">
        <v>692</v>
      </c>
    </row>
    <row r="596" spans="1:12" hidden="1" x14ac:dyDescent="0.25">
      <c r="A596" s="129" t="str">
        <f t="shared" si="9"/>
        <v>UNSA90</v>
      </c>
      <c r="B596" s="129" t="s">
        <v>17</v>
      </c>
      <c r="C596" s="134">
        <v>90</v>
      </c>
      <c r="D596" s="129" t="s">
        <v>1745</v>
      </c>
      <c r="E596" s="129" t="s">
        <v>3974</v>
      </c>
      <c r="F596" s="129" t="s">
        <v>2512</v>
      </c>
      <c r="G596" s="138" t="s">
        <v>2806</v>
      </c>
      <c r="H596" s="129" t="s">
        <v>3975</v>
      </c>
      <c r="I596" s="129" t="s">
        <v>3976</v>
      </c>
      <c r="J596" s="129" t="s">
        <v>692</v>
      </c>
      <c r="K596" s="129" t="s">
        <v>3977</v>
      </c>
      <c r="L596" s="129" t="s">
        <v>692</v>
      </c>
    </row>
    <row r="597" spans="1:12" hidden="1" x14ac:dyDescent="0.25">
      <c r="A597" s="129" t="str">
        <f t="shared" si="9"/>
        <v>UNSA91</v>
      </c>
      <c r="B597" s="129" t="s">
        <v>17</v>
      </c>
      <c r="C597" s="134">
        <v>91</v>
      </c>
      <c r="D597" s="129" t="s">
        <v>1752</v>
      </c>
      <c r="E597" s="129" t="s">
        <v>3978</v>
      </c>
      <c r="F597" s="129" t="s">
        <v>1754</v>
      </c>
      <c r="G597" s="138" t="s">
        <v>3979</v>
      </c>
      <c r="H597" s="129" t="s">
        <v>3980</v>
      </c>
      <c r="I597" s="129" t="s">
        <v>3981</v>
      </c>
      <c r="J597" s="129" t="s">
        <v>4040</v>
      </c>
      <c r="K597" s="129" t="s">
        <v>3982</v>
      </c>
      <c r="L597" s="129" t="s">
        <v>692</v>
      </c>
    </row>
    <row r="598" spans="1:12" hidden="1" x14ac:dyDescent="0.25">
      <c r="A598" s="129" t="str">
        <f t="shared" si="9"/>
        <v>UNSA92</v>
      </c>
      <c r="B598" s="129" t="s">
        <v>17</v>
      </c>
      <c r="C598" s="129">
        <v>92</v>
      </c>
      <c r="D598" s="129" t="s">
        <v>1760</v>
      </c>
      <c r="E598" s="129" t="s">
        <v>3983</v>
      </c>
      <c r="F598" s="129" t="s">
        <v>3984</v>
      </c>
      <c r="G598" s="138" t="s">
        <v>3985</v>
      </c>
      <c r="H598" s="129" t="s">
        <v>3986</v>
      </c>
      <c r="I598" s="129" t="s">
        <v>3987</v>
      </c>
      <c r="J598" s="129" t="s">
        <v>692</v>
      </c>
      <c r="K598" s="129" t="s">
        <v>3988</v>
      </c>
      <c r="L598" s="129" t="s">
        <v>692</v>
      </c>
    </row>
    <row r="599" spans="1:12" hidden="1" x14ac:dyDescent="0.25">
      <c r="A599" s="129" t="str">
        <f t="shared" si="9"/>
        <v>UNSA93</v>
      </c>
      <c r="B599" s="129" t="s">
        <v>17</v>
      </c>
      <c r="C599" s="129">
        <v>93</v>
      </c>
      <c r="D599" s="129" t="s">
        <v>1768</v>
      </c>
      <c r="E599" s="129" t="s">
        <v>3989</v>
      </c>
      <c r="F599" s="129" t="s">
        <v>3990</v>
      </c>
      <c r="G599" s="138" t="s">
        <v>1770</v>
      </c>
      <c r="H599" s="129" t="s">
        <v>3991</v>
      </c>
      <c r="I599" s="129" t="s">
        <v>3992</v>
      </c>
      <c r="J599" s="129" t="s">
        <v>692</v>
      </c>
      <c r="K599" s="129" t="s">
        <v>3993</v>
      </c>
      <c r="L599" s="129" t="s">
        <v>692</v>
      </c>
    </row>
    <row r="600" spans="1:12" hidden="1" x14ac:dyDescent="0.25">
      <c r="A600" s="129" t="str">
        <f t="shared" si="9"/>
        <v>UNSA94</v>
      </c>
      <c r="B600" s="129" t="s">
        <v>17</v>
      </c>
      <c r="C600" s="129">
        <v>94</v>
      </c>
      <c r="D600" s="129" t="s">
        <v>1775</v>
      </c>
      <c r="E600" s="129" t="s">
        <v>3994</v>
      </c>
      <c r="F600" s="129" t="s">
        <v>1777</v>
      </c>
      <c r="G600" s="133" t="s">
        <v>1778</v>
      </c>
      <c r="H600" s="129" t="s">
        <v>4199</v>
      </c>
      <c r="I600" s="129" t="s">
        <v>3995</v>
      </c>
      <c r="J600" s="129" t="s">
        <v>692</v>
      </c>
      <c r="K600" s="129" t="s">
        <v>3996</v>
      </c>
      <c r="L600" s="129" t="s">
        <v>692</v>
      </c>
    </row>
    <row r="601" spans="1:12" hidden="1" x14ac:dyDescent="0.25">
      <c r="A601" s="129" t="str">
        <f t="shared" si="9"/>
        <v>UNSA95</v>
      </c>
      <c r="B601" s="129" t="s">
        <v>17</v>
      </c>
      <c r="C601" s="129">
        <v>95</v>
      </c>
      <c r="D601" s="129" t="s">
        <v>1783</v>
      </c>
      <c r="E601" s="129" t="s">
        <v>3997</v>
      </c>
      <c r="F601" s="129" t="s">
        <v>3998</v>
      </c>
      <c r="G601" s="138" t="s">
        <v>3999</v>
      </c>
      <c r="H601" s="129" t="s">
        <v>4000</v>
      </c>
      <c r="I601" s="129" t="s">
        <v>4001</v>
      </c>
      <c r="J601" s="129" t="s">
        <v>4039</v>
      </c>
      <c r="K601" s="129" t="s">
        <v>4002</v>
      </c>
      <c r="L601" s="129" t="s">
        <v>692</v>
      </c>
    </row>
    <row r="602" spans="1:12" hidden="1" x14ac:dyDescent="0.25">
      <c r="A602" s="129" t="str">
        <f t="shared" si="9"/>
        <v>UNSA971</v>
      </c>
      <c r="B602" s="129" t="s">
        <v>17</v>
      </c>
      <c r="C602" s="129">
        <v>971</v>
      </c>
      <c r="D602" s="129" t="s">
        <v>1791</v>
      </c>
      <c r="E602" s="129" t="s">
        <v>4003</v>
      </c>
      <c r="F602" s="129" t="s">
        <v>4004</v>
      </c>
      <c r="G602" s="138" t="s">
        <v>4005</v>
      </c>
      <c r="H602" s="129" t="s">
        <v>4006</v>
      </c>
      <c r="I602" s="129" t="s">
        <v>4007</v>
      </c>
      <c r="J602" s="129" t="s">
        <v>692</v>
      </c>
      <c r="K602" s="129" t="s">
        <v>4008</v>
      </c>
      <c r="L602" s="129" t="s">
        <v>692</v>
      </c>
    </row>
    <row r="603" spans="1:12" hidden="1" x14ac:dyDescent="0.25">
      <c r="A603" s="129" t="str">
        <f t="shared" si="9"/>
        <v>UNSA972</v>
      </c>
      <c r="B603" s="130" t="s">
        <v>17</v>
      </c>
      <c r="C603" s="134">
        <v>972</v>
      </c>
      <c r="D603" s="129" t="s">
        <v>1792</v>
      </c>
      <c r="E603" s="129" t="s">
        <v>4009</v>
      </c>
      <c r="F603" s="129" t="s">
        <v>4448</v>
      </c>
      <c r="G603" s="138" t="s">
        <v>1795</v>
      </c>
      <c r="H603" s="129" t="s">
        <v>4010</v>
      </c>
      <c r="I603" s="129" t="s">
        <v>4011</v>
      </c>
      <c r="J603" s="129" t="s">
        <v>692</v>
      </c>
      <c r="K603" s="129" t="s">
        <v>4012</v>
      </c>
      <c r="L603" s="129" t="s">
        <v>692</v>
      </c>
    </row>
    <row r="604" spans="1:12" hidden="1" x14ac:dyDescent="0.25">
      <c r="A604" s="129" t="str">
        <f t="shared" si="9"/>
        <v>UNSA973</v>
      </c>
      <c r="B604" s="130" t="s">
        <v>17</v>
      </c>
      <c r="C604" s="134">
        <v>973</v>
      </c>
      <c r="D604" s="129" t="s">
        <v>1799</v>
      </c>
      <c r="E604" s="129" t="s">
        <v>4013</v>
      </c>
      <c r="F604" s="129" t="s">
        <v>4405</v>
      </c>
      <c r="G604" s="138" t="s">
        <v>4014</v>
      </c>
      <c r="H604" s="129" t="s">
        <v>4259</v>
      </c>
      <c r="I604" s="129" t="s">
        <v>4015</v>
      </c>
      <c r="J604" s="129" t="s">
        <v>692</v>
      </c>
      <c r="K604" s="129" t="s">
        <v>4016</v>
      </c>
      <c r="L604" s="129" t="s">
        <v>692</v>
      </c>
    </row>
    <row r="605" spans="1:12" hidden="1" x14ac:dyDescent="0.25">
      <c r="A605" s="149" t="str">
        <f t="shared" si="9"/>
        <v>UNSA974</v>
      </c>
      <c r="B605" s="150" t="s">
        <v>17</v>
      </c>
      <c r="C605" s="151">
        <v>974</v>
      </c>
      <c r="D605" s="149" t="s">
        <v>1807</v>
      </c>
      <c r="E605" s="149" t="s">
        <v>4017</v>
      </c>
      <c r="F605" s="149" t="s">
        <v>4018</v>
      </c>
      <c r="G605" s="152" t="s">
        <v>4019</v>
      </c>
      <c r="H605" s="149" t="s">
        <v>4260</v>
      </c>
      <c r="I605" s="149" t="s">
        <v>4020</v>
      </c>
      <c r="J605" s="149" t="s">
        <v>4038</v>
      </c>
      <c r="K605" s="149" t="s">
        <v>4021</v>
      </c>
      <c r="L605" s="149" t="s">
        <v>692</v>
      </c>
    </row>
    <row r="606" spans="1:12" s="129" customFormat="1" hidden="1" x14ac:dyDescent="0.25">
      <c r="A606" s="149" t="str">
        <f t="shared" si="9"/>
        <v>CFE-CGC01</v>
      </c>
      <c r="B606" s="130" t="s">
        <v>29</v>
      </c>
      <c r="C606" s="131" t="s">
        <v>1056</v>
      </c>
      <c r="D606" s="129" t="s">
        <v>1057</v>
      </c>
      <c r="E606" s="155" t="s">
        <v>5113</v>
      </c>
      <c r="F606" s="138" t="s">
        <v>5114</v>
      </c>
      <c r="G606" s="155" t="s">
        <v>5115</v>
      </c>
      <c r="H606" s="155" t="s">
        <v>5116</v>
      </c>
      <c r="I606" s="155" t="s">
        <v>5117</v>
      </c>
      <c r="J606" s="155"/>
      <c r="K606" s="155" t="s">
        <v>5118</v>
      </c>
      <c r="L606" s="155" t="s">
        <v>5119</v>
      </c>
    </row>
    <row r="607" spans="1:12" s="129" customFormat="1" hidden="1" x14ac:dyDescent="0.25">
      <c r="A607" s="149" t="str">
        <f t="shared" si="9"/>
        <v>CFE-CGC02</v>
      </c>
      <c r="B607" s="130" t="s">
        <v>29</v>
      </c>
      <c r="C607" s="131" t="s">
        <v>1065</v>
      </c>
      <c r="D607" s="129" t="s">
        <v>1066</v>
      </c>
      <c r="E607" s="155" t="s">
        <v>5120</v>
      </c>
      <c r="F607" s="138" t="s">
        <v>5121</v>
      </c>
      <c r="G607" s="155" t="s">
        <v>1069</v>
      </c>
      <c r="H607" s="155" t="s">
        <v>2555</v>
      </c>
      <c r="I607" s="155" t="s">
        <v>5122</v>
      </c>
      <c r="J607" s="155"/>
      <c r="K607" s="155" t="s">
        <v>5123</v>
      </c>
      <c r="L607" s="155" t="s">
        <v>5124</v>
      </c>
    </row>
    <row r="608" spans="1:12" s="129" customFormat="1" hidden="1" x14ac:dyDescent="0.25">
      <c r="A608" s="149" t="str">
        <f t="shared" si="9"/>
        <v>CFE-CGC03</v>
      </c>
      <c r="B608" s="130" t="s">
        <v>29</v>
      </c>
      <c r="C608" s="139" t="s">
        <v>1073</v>
      </c>
      <c r="D608" s="129" t="s">
        <v>1074</v>
      </c>
      <c r="E608" s="155" t="s">
        <v>5125</v>
      </c>
      <c r="F608" s="138" t="s">
        <v>5126</v>
      </c>
      <c r="G608" s="155" t="s">
        <v>1077</v>
      </c>
      <c r="H608" s="155" t="s">
        <v>2558</v>
      </c>
      <c r="I608" s="155" t="s">
        <v>5127</v>
      </c>
      <c r="J608" s="155"/>
      <c r="K608" s="155" t="s">
        <v>5128</v>
      </c>
      <c r="L608" s="155" t="s">
        <v>5129</v>
      </c>
    </row>
    <row r="609" spans="1:12" s="129" customFormat="1" hidden="1" x14ac:dyDescent="0.25">
      <c r="A609" s="149" t="str">
        <f t="shared" si="9"/>
        <v>CFE-CGC04</v>
      </c>
      <c r="B609" s="130" t="s">
        <v>29</v>
      </c>
      <c r="C609" s="139" t="s">
        <v>1082</v>
      </c>
      <c r="D609" s="129" t="s">
        <v>1083</v>
      </c>
      <c r="E609" s="155" t="s">
        <v>5130</v>
      </c>
      <c r="F609" s="155" t="s">
        <v>5131</v>
      </c>
      <c r="G609" s="155" t="s">
        <v>1086</v>
      </c>
      <c r="H609" s="155" t="s">
        <v>5132</v>
      </c>
      <c r="I609" s="155" t="s">
        <v>5133</v>
      </c>
      <c r="J609" s="155"/>
      <c r="K609" s="155" t="s">
        <v>5134</v>
      </c>
      <c r="L609" s="155" t="s">
        <v>5135</v>
      </c>
    </row>
    <row r="610" spans="1:12" s="129" customFormat="1" hidden="1" x14ac:dyDescent="0.25">
      <c r="A610" s="149" t="str">
        <f t="shared" si="9"/>
        <v>CFE-CGC05</v>
      </c>
      <c r="B610" s="130" t="s">
        <v>29</v>
      </c>
      <c r="C610" s="139" t="s">
        <v>1091</v>
      </c>
      <c r="D610" s="129" t="s">
        <v>1092</v>
      </c>
      <c r="E610" s="155" t="s">
        <v>5136</v>
      </c>
      <c r="F610" s="138" t="s">
        <v>5137</v>
      </c>
      <c r="G610" s="155" t="s">
        <v>1095</v>
      </c>
      <c r="H610" s="155" t="s">
        <v>1848</v>
      </c>
      <c r="I610" s="155" t="s">
        <v>5138</v>
      </c>
      <c r="J610" s="155"/>
      <c r="K610" s="155" t="s">
        <v>5139</v>
      </c>
      <c r="L610" s="155" t="s">
        <v>5140</v>
      </c>
    </row>
    <row r="611" spans="1:12" s="129" customFormat="1" hidden="1" x14ac:dyDescent="0.25">
      <c r="A611" s="149" t="str">
        <f t="shared" si="9"/>
        <v>CFE-CGC06</v>
      </c>
      <c r="B611" s="130" t="s">
        <v>29</v>
      </c>
      <c r="C611" s="139" t="s">
        <v>1100</v>
      </c>
      <c r="D611" s="129" t="s">
        <v>1101</v>
      </c>
      <c r="E611" s="155" t="s">
        <v>5141</v>
      </c>
      <c r="F611" s="138" t="s">
        <v>5142</v>
      </c>
      <c r="G611" s="155" t="s">
        <v>1851</v>
      </c>
      <c r="H611" s="155" t="s">
        <v>1852</v>
      </c>
      <c r="I611" s="155" t="s">
        <v>5143</v>
      </c>
      <c r="J611" s="153" t="s">
        <v>5144</v>
      </c>
      <c r="K611" s="155" t="s">
        <v>5145</v>
      </c>
      <c r="L611" s="155" t="s">
        <v>5146</v>
      </c>
    </row>
    <row r="612" spans="1:12" s="129" customFormat="1" hidden="1" x14ac:dyDescent="0.25">
      <c r="A612" s="149" t="str">
        <f t="shared" si="9"/>
        <v>CFE-CGC07</v>
      </c>
      <c r="B612" s="130" t="s">
        <v>29</v>
      </c>
      <c r="C612" s="139" t="s">
        <v>1107</v>
      </c>
      <c r="D612" s="129" t="s">
        <v>1108</v>
      </c>
      <c r="E612" s="155" t="s">
        <v>5147</v>
      </c>
      <c r="F612" s="155" t="s">
        <v>5148</v>
      </c>
      <c r="G612" s="155" t="s">
        <v>5149</v>
      </c>
      <c r="H612" s="155" t="s">
        <v>5150</v>
      </c>
      <c r="I612" s="155" t="s">
        <v>5151</v>
      </c>
      <c r="J612" s="155"/>
      <c r="K612" s="155" t="s">
        <v>5152</v>
      </c>
      <c r="L612" s="155" t="s">
        <v>5153</v>
      </c>
    </row>
    <row r="613" spans="1:12" s="129" customFormat="1" hidden="1" x14ac:dyDescent="0.25">
      <c r="A613" s="149" t="str">
        <f t="shared" si="9"/>
        <v>CFE-CGC08</v>
      </c>
      <c r="B613" s="130" t="s">
        <v>29</v>
      </c>
      <c r="C613" s="139" t="s">
        <v>1116</v>
      </c>
      <c r="D613" s="129" t="s">
        <v>1117</v>
      </c>
      <c r="E613" s="155" t="s">
        <v>5154</v>
      </c>
      <c r="F613" s="155" t="s">
        <v>5155</v>
      </c>
      <c r="G613" s="155" t="s">
        <v>1119</v>
      </c>
      <c r="H613" s="155" t="s">
        <v>5156</v>
      </c>
      <c r="I613" s="155" t="s">
        <v>5157</v>
      </c>
      <c r="J613" s="155"/>
      <c r="K613" s="155" t="s">
        <v>5158</v>
      </c>
      <c r="L613" s="155" t="s">
        <v>5159</v>
      </c>
    </row>
    <row r="614" spans="1:12" s="129" customFormat="1" hidden="1" x14ac:dyDescent="0.25">
      <c r="A614" s="149" t="str">
        <f t="shared" si="9"/>
        <v>CFE-CGC09</v>
      </c>
      <c r="B614" s="130" t="s">
        <v>29</v>
      </c>
      <c r="C614" s="139" t="s">
        <v>1124</v>
      </c>
      <c r="D614" s="129" t="s">
        <v>1125</v>
      </c>
      <c r="E614" s="155" t="s">
        <v>5160</v>
      </c>
      <c r="F614" s="138" t="s">
        <v>5161</v>
      </c>
      <c r="G614" s="155" t="s">
        <v>1128</v>
      </c>
      <c r="H614" s="155" t="s">
        <v>3462</v>
      </c>
      <c r="I614" s="155" t="s">
        <v>5162</v>
      </c>
      <c r="J614" s="155"/>
      <c r="K614" s="155" t="s">
        <v>5163</v>
      </c>
      <c r="L614" s="155" t="s">
        <v>5164</v>
      </c>
    </row>
    <row r="615" spans="1:12" s="129" customFormat="1" hidden="1" x14ac:dyDescent="0.25">
      <c r="A615" s="149" t="str">
        <f t="shared" si="9"/>
        <v>CFE-CGC10</v>
      </c>
      <c r="B615" s="130" t="s">
        <v>29</v>
      </c>
      <c r="C615" s="143">
        <v>10</v>
      </c>
      <c r="D615" s="129" t="s">
        <v>1132</v>
      </c>
      <c r="E615" s="155" t="s">
        <v>5165</v>
      </c>
      <c r="F615" s="138" t="s">
        <v>5166</v>
      </c>
      <c r="G615" s="155" t="s">
        <v>2575</v>
      </c>
      <c r="H615" s="155" t="s">
        <v>5167</v>
      </c>
      <c r="I615" s="155" t="s">
        <v>5168</v>
      </c>
      <c r="J615" s="155"/>
      <c r="K615" s="155" t="s">
        <v>5169</v>
      </c>
      <c r="L615" s="155" t="s">
        <v>5170</v>
      </c>
    </row>
    <row r="616" spans="1:12" s="129" customFormat="1" hidden="1" x14ac:dyDescent="0.25">
      <c r="A616" s="149" t="str">
        <f t="shared" si="9"/>
        <v>CFE-CGC11</v>
      </c>
      <c r="B616" s="130" t="s">
        <v>29</v>
      </c>
      <c r="C616" s="143">
        <v>11</v>
      </c>
      <c r="D616" s="129" t="s">
        <v>1138</v>
      </c>
      <c r="E616" s="155" t="s">
        <v>5171</v>
      </c>
      <c r="F616" s="155" t="s">
        <v>5172</v>
      </c>
      <c r="G616" s="155" t="s">
        <v>2578</v>
      </c>
      <c r="H616" s="155" t="s">
        <v>1874</v>
      </c>
      <c r="I616" s="155" t="s">
        <v>5173</v>
      </c>
      <c r="J616" s="155"/>
      <c r="K616" s="155" t="s">
        <v>5174</v>
      </c>
      <c r="L616" s="155" t="s">
        <v>5175</v>
      </c>
    </row>
    <row r="617" spans="1:12" s="129" customFormat="1" hidden="1" x14ac:dyDescent="0.25">
      <c r="A617" s="149" t="str">
        <f t="shared" si="9"/>
        <v>CFE-CGC12</v>
      </c>
      <c r="B617" s="130" t="s">
        <v>29</v>
      </c>
      <c r="C617" s="143">
        <v>12</v>
      </c>
      <c r="D617" s="129" t="s">
        <v>1144</v>
      </c>
      <c r="E617" s="155" t="s">
        <v>5176</v>
      </c>
      <c r="F617" s="155" t="s">
        <v>5177</v>
      </c>
      <c r="G617" s="155" t="s">
        <v>1147</v>
      </c>
      <c r="H617" s="155" t="s">
        <v>1148</v>
      </c>
      <c r="I617" s="155" t="s">
        <v>5178</v>
      </c>
      <c r="J617" s="155"/>
      <c r="K617" s="155" t="s">
        <v>5179</v>
      </c>
      <c r="L617" s="155" t="s">
        <v>5180</v>
      </c>
    </row>
    <row r="618" spans="1:12" s="129" customFormat="1" hidden="1" x14ac:dyDescent="0.25">
      <c r="A618" s="149" t="str">
        <f t="shared" si="9"/>
        <v>CFE-CGC13</v>
      </c>
      <c r="B618" s="130" t="s">
        <v>29</v>
      </c>
      <c r="C618" s="143">
        <v>13</v>
      </c>
      <c r="D618" s="129" t="s">
        <v>1153</v>
      </c>
      <c r="E618" s="155" t="s">
        <v>5181</v>
      </c>
      <c r="F618" s="155" t="s">
        <v>5182</v>
      </c>
      <c r="G618" s="155" t="s">
        <v>5183</v>
      </c>
      <c r="H618" s="155" t="s">
        <v>1881</v>
      </c>
      <c r="I618" s="155" t="s">
        <v>5184</v>
      </c>
      <c r="J618" s="155"/>
      <c r="K618" s="155" t="s">
        <v>5185</v>
      </c>
      <c r="L618" s="155" t="s">
        <v>5186</v>
      </c>
    </row>
    <row r="619" spans="1:12" s="129" customFormat="1" hidden="1" x14ac:dyDescent="0.25">
      <c r="A619" s="149" t="str">
        <f t="shared" si="9"/>
        <v>CFE-CGC14</v>
      </c>
      <c r="B619" s="130" t="s">
        <v>29</v>
      </c>
      <c r="C619" s="143">
        <v>14</v>
      </c>
      <c r="D619" s="129" t="s">
        <v>1160</v>
      </c>
      <c r="E619" s="155" t="s">
        <v>5187</v>
      </c>
      <c r="F619" s="155" t="s">
        <v>5188</v>
      </c>
      <c r="G619" s="155" t="s">
        <v>1162</v>
      </c>
      <c r="H619" s="155" t="s">
        <v>1163</v>
      </c>
      <c r="I619" s="155" t="s">
        <v>5189</v>
      </c>
      <c r="J619" s="155"/>
      <c r="K619" s="155" t="s">
        <v>5190</v>
      </c>
      <c r="L619" s="155" t="s">
        <v>5191</v>
      </c>
    </row>
    <row r="620" spans="1:12" s="129" customFormat="1" hidden="1" x14ac:dyDescent="0.25">
      <c r="A620" s="149" t="str">
        <f t="shared" si="9"/>
        <v>CFE-CGC15</v>
      </c>
      <c r="B620" s="130" t="s">
        <v>29</v>
      </c>
      <c r="C620" s="144">
        <v>15</v>
      </c>
      <c r="D620" s="129" t="s">
        <v>1168</v>
      </c>
      <c r="E620" s="155" t="s">
        <v>5192</v>
      </c>
      <c r="F620" s="138" t="s">
        <v>5193</v>
      </c>
      <c r="G620" s="155" t="s">
        <v>5194</v>
      </c>
      <c r="H620" s="155" t="s">
        <v>1888</v>
      </c>
      <c r="I620" s="155" t="s">
        <v>5195</v>
      </c>
      <c r="J620" s="155"/>
      <c r="K620" s="155" t="s">
        <v>5196</v>
      </c>
      <c r="L620" s="155" t="s">
        <v>5197</v>
      </c>
    </row>
    <row r="621" spans="1:12" s="129" customFormat="1" hidden="1" x14ac:dyDescent="0.25">
      <c r="A621" s="149" t="str">
        <f t="shared" si="9"/>
        <v>CFE-CGC16</v>
      </c>
      <c r="B621" s="130" t="s">
        <v>29</v>
      </c>
      <c r="C621" s="144">
        <v>16</v>
      </c>
      <c r="D621" s="129" t="s">
        <v>1175</v>
      </c>
      <c r="E621" s="155" t="s">
        <v>5198</v>
      </c>
      <c r="F621" s="155" t="s">
        <v>5199</v>
      </c>
      <c r="G621" s="155" t="s">
        <v>1178</v>
      </c>
      <c r="H621" s="155" t="s">
        <v>1179</v>
      </c>
      <c r="I621" s="155" t="s">
        <v>5200</v>
      </c>
      <c r="J621" s="155"/>
      <c r="K621" s="155" t="s">
        <v>5201</v>
      </c>
      <c r="L621" s="155" t="s">
        <v>5202</v>
      </c>
    </row>
    <row r="622" spans="1:12" s="129" customFormat="1" hidden="1" x14ac:dyDescent="0.25">
      <c r="A622" s="149" t="str">
        <f t="shared" si="9"/>
        <v>CFE-CGC17</v>
      </c>
      <c r="B622" s="130" t="s">
        <v>29</v>
      </c>
      <c r="C622" s="144">
        <v>17</v>
      </c>
      <c r="D622" s="129" t="s">
        <v>1183</v>
      </c>
      <c r="E622" s="155" t="s">
        <v>5203</v>
      </c>
      <c r="F622" s="155" t="s">
        <v>1185</v>
      </c>
      <c r="G622" s="155" t="s">
        <v>2594</v>
      </c>
      <c r="H622" s="155" t="s">
        <v>1896</v>
      </c>
      <c r="I622" s="155" t="s">
        <v>5204</v>
      </c>
      <c r="J622" s="155"/>
      <c r="K622" s="153" t="s">
        <v>5205</v>
      </c>
      <c r="L622" s="155" t="s">
        <v>5206</v>
      </c>
    </row>
    <row r="623" spans="1:12" s="129" customFormat="1" hidden="1" x14ac:dyDescent="0.25">
      <c r="A623" s="149" t="str">
        <f t="shared" si="9"/>
        <v>CFE-CGC18</v>
      </c>
      <c r="B623" s="130" t="s">
        <v>29</v>
      </c>
      <c r="C623" s="144">
        <v>18</v>
      </c>
      <c r="D623" s="129" t="s">
        <v>1191</v>
      </c>
      <c r="E623" s="155" t="s">
        <v>5207</v>
      </c>
      <c r="F623" s="155" t="s">
        <v>5208</v>
      </c>
      <c r="G623" s="155" t="s">
        <v>1194</v>
      </c>
      <c r="H623" s="155" t="s">
        <v>5209</v>
      </c>
      <c r="I623" s="155" t="s">
        <v>5210</v>
      </c>
      <c r="J623" s="155"/>
      <c r="K623" s="155" t="s">
        <v>5211</v>
      </c>
      <c r="L623" s="155" t="s">
        <v>5212</v>
      </c>
    </row>
    <row r="624" spans="1:12" s="129" customFormat="1" hidden="1" x14ac:dyDescent="0.25">
      <c r="A624" s="149" t="str">
        <f t="shared" si="9"/>
        <v>CFE-CGC19</v>
      </c>
      <c r="B624" s="130" t="s">
        <v>29</v>
      </c>
      <c r="C624" s="143">
        <v>19</v>
      </c>
      <c r="D624" s="129" t="s">
        <v>1199</v>
      </c>
      <c r="E624" s="155" t="s">
        <v>5213</v>
      </c>
      <c r="F624" s="138" t="s">
        <v>5214</v>
      </c>
      <c r="G624" s="155" t="s">
        <v>2888</v>
      </c>
      <c r="H624" s="155" t="s">
        <v>5215</v>
      </c>
      <c r="I624" s="155" t="s">
        <v>5216</v>
      </c>
      <c r="J624" s="155"/>
      <c r="K624" s="155" t="s">
        <v>5217</v>
      </c>
      <c r="L624" s="155" t="s">
        <v>5218</v>
      </c>
    </row>
    <row r="625" spans="1:12" s="129" customFormat="1" hidden="1" x14ac:dyDescent="0.25">
      <c r="A625" s="149" t="str">
        <f t="shared" si="9"/>
        <v>CFE-CGC2A</v>
      </c>
      <c r="B625" s="130" t="s">
        <v>29</v>
      </c>
      <c r="C625" s="143" t="s">
        <v>1208</v>
      </c>
      <c r="D625" s="129" t="s">
        <v>1209</v>
      </c>
      <c r="E625" s="155" t="s">
        <v>5219</v>
      </c>
      <c r="F625" s="155" t="s">
        <v>2255</v>
      </c>
      <c r="G625" s="155" t="s">
        <v>1227</v>
      </c>
      <c r="H625" s="155" t="s">
        <v>1228</v>
      </c>
      <c r="I625" s="155" t="s">
        <v>5220</v>
      </c>
      <c r="J625" s="155"/>
      <c r="K625" s="155" t="s">
        <v>5221</v>
      </c>
      <c r="L625" s="155" t="s">
        <v>5222</v>
      </c>
    </row>
    <row r="626" spans="1:12" s="129" customFormat="1" hidden="1" x14ac:dyDescent="0.25">
      <c r="A626" s="149" t="str">
        <f t="shared" si="9"/>
        <v>CFE-CGC2B</v>
      </c>
      <c r="B626" s="130" t="s">
        <v>29</v>
      </c>
      <c r="C626" s="143" t="s">
        <v>1216</v>
      </c>
      <c r="D626" s="129" t="s">
        <v>1217</v>
      </c>
      <c r="E626" s="155" t="s">
        <v>5223</v>
      </c>
      <c r="F626" s="155" t="s">
        <v>5224</v>
      </c>
      <c r="G626" s="155" t="s">
        <v>1235</v>
      </c>
      <c r="H626" s="155" t="s">
        <v>5225</v>
      </c>
      <c r="I626" s="155" t="s">
        <v>5226</v>
      </c>
      <c r="J626" s="155"/>
      <c r="K626" s="155" t="s">
        <v>5227</v>
      </c>
      <c r="L626" s="155" t="s">
        <v>5228</v>
      </c>
    </row>
    <row r="627" spans="1:12" s="129" customFormat="1" hidden="1" x14ac:dyDescent="0.25">
      <c r="A627" s="149" t="str">
        <f t="shared" si="9"/>
        <v>CFE-CGC21</v>
      </c>
      <c r="B627" s="130" t="s">
        <v>29</v>
      </c>
      <c r="C627" s="143">
        <v>21</v>
      </c>
      <c r="D627" s="129" t="s">
        <v>1224</v>
      </c>
      <c r="E627" s="155" t="s">
        <v>5229</v>
      </c>
      <c r="F627" s="138" t="s">
        <v>5230</v>
      </c>
      <c r="G627" s="155" t="s">
        <v>2906</v>
      </c>
      <c r="H627" s="155" t="s">
        <v>5231</v>
      </c>
      <c r="I627" s="155" t="s">
        <v>5232</v>
      </c>
      <c r="J627" s="155"/>
      <c r="K627" s="155" t="s">
        <v>5233</v>
      </c>
      <c r="L627" s="155" t="s">
        <v>5234</v>
      </c>
    </row>
    <row r="628" spans="1:12" s="129" customFormat="1" hidden="1" x14ac:dyDescent="0.25">
      <c r="A628" s="149" t="str">
        <f t="shared" si="9"/>
        <v>CFE-CGC22</v>
      </c>
      <c r="B628" s="130" t="s">
        <v>29</v>
      </c>
      <c r="C628" s="143">
        <v>22</v>
      </c>
      <c r="D628" s="129" t="s">
        <v>1232</v>
      </c>
      <c r="E628" s="155" t="s">
        <v>5235</v>
      </c>
      <c r="F628" s="155" t="s">
        <v>5236</v>
      </c>
      <c r="G628" s="155" t="s">
        <v>5237</v>
      </c>
      <c r="H628" s="155" t="s">
        <v>5238</v>
      </c>
      <c r="I628" s="155" t="s">
        <v>5239</v>
      </c>
      <c r="J628" s="155"/>
      <c r="K628" s="155" t="s">
        <v>5240</v>
      </c>
      <c r="L628" s="155" t="s">
        <v>5241</v>
      </c>
    </row>
    <row r="629" spans="1:12" s="129" customFormat="1" hidden="1" x14ac:dyDescent="0.25">
      <c r="A629" s="149" t="str">
        <f t="shared" si="9"/>
        <v>CFE-CGC23</v>
      </c>
      <c r="B629" s="130" t="s">
        <v>29</v>
      </c>
      <c r="C629" s="143">
        <v>23</v>
      </c>
      <c r="D629" s="129" t="s">
        <v>1240</v>
      </c>
      <c r="E629" s="155" t="s">
        <v>5242</v>
      </c>
      <c r="F629" s="155" t="s">
        <v>5243</v>
      </c>
      <c r="G629" s="155" t="s">
        <v>5244</v>
      </c>
      <c r="H629" s="155" t="s">
        <v>5245</v>
      </c>
      <c r="I629" s="155" t="s">
        <v>5246</v>
      </c>
      <c r="J629" s="155"/>
      <c r="K629" s="155" t="s">
        <v>5247</v>
      </c>
      <c r="L629" s="155" t="s">
        <v>5248</v>
      </c>
    </row>
    <row r="630" spans="1:12" s="129" customFormat="1" hidden="1" x14ac:dyDescent="0.25">
      <c r="A630" s="149" t="str">
        <f t="shared" si="9"/>
        <v>CFE-CGC24</v>
      </c>
      <c r="B630" s="130" t="s">
        <v>29</v>
      </c>
      <c r="C630" s="143">
        <v>24</v>
      </c>
      <c r="D630" s="129" t="s">
        <v>1247</v>
      </c>
      <c r="E630" s="155" t="s">
        <v>5249</v>
      </c>
      <c r="F630" s="138" t="s">
        <v>5250</v>
      </c>
      <c r="G630" s="155" t="s">
        <v>1111</v>
      </c>
      <c r="H630" s="155" t="s">
        <v>1112</v>
      </c>
      <c r="I630" s="155" t="s">
        <v>5251</v>
      </c>
      <c r="J630" s="155"/>
      <c r="K630" s="155" t="s">
        <v>5252</v>
      </c>
      <c r="L630" s="155" t="s">
        <v>5253</v>
      </c>
    </row>
    <row r="631" spans="1:12" s="129" customFormat="1" hidden="1" x14ac:dyDescent="0.25">
      <c r="A631" s="149" t="str">
        <f t="shared" si="9"/>
        <v>CFE-CGC25</v>
      </c>
      <c r="B631" s="130" t="s">
        <v>29</v>
      </c>
      <c r="C631" s="143">
        <v>25</v>
      </c>
      <c r="D631" s="129" t="s">
        <v>1255</v>
      </c>
      <c r="E631" s="155" t="s">
        <v>5254</v>
      </c>
      <c r="F631" s="155" t="s">
        <v>2625</v>
      </c>
      <c r="G631" s="155" t="s">
        <v>1268</v>
      </c>
      <c r="H631" s="155" t="s">
        <v>1269</v>
      </c>
      <c r="I631" s="155" t="s">
        <v>5189</v>
      </c>
      <c r="J631" s="155"/>
      <c r="K631" s="155" t="s">
        <v>5255</v>
      </c>
      <c r="L631" s="155" t="s">
        <v>5256</v>
      </c>
    </row>
    <row r="632" spans="1:12" s="129" customFormat="1" hidden="1" x14ac:dyDescent="0.25">
      <c r="A632" s="149" t="str">
        <f t="shared" si="9"/>
        <v>CFE-CGC26</v>
      </c>
      <c r="B632" s="130" t="s">
        <v>29</v>
      </c>
      <c r="C632" s="143">
        <v>26</v>
      </c>
      <c r="D632" s="129" t="s">
        <v>1263</v>
      </c>
      <c r="E632" s="155" t="s">
        <v>5257</v>
      </c>
      <c r="F632" s="138" t="s">
        <v>5258</v>
      </c>
      <c r="G632" s="155" t="s">
        <v>1276</v>
      </c>
      <c r="H632" s="155" t="s">
        <v>1277</v>
      </c>
      <c r="I632" s="155" t="s">
        <v>5259</v>
      </c>
      <c r="J632" s="155"/>
      <c r="K632" s="155" t="s">
        <v>5260</v>
      </c>
      <c r="L632" s="155" t="s">
        <v>5261</v>
      </c>
    </row>
    <row r="633" spans="1:12" s="129" customFormat="1" hidden="1" x14ac:dyDescent="0.25">
      <c r="A633" s="149" t="str">
        <f t="shared" si="9"/>
        <v>CFE-CGC27</v>
      </c>
      <c r="B633" s="130" t="s">
        <v>29</v>
      </c>
      <c r="C633" s="143">
        <v>27</v>
      </c>
      <c r="D633" s="129" t="s">
        <v>1265</v>
      </c>
      <c r="E633" s="155" t="s">
        <v>5262</v>
      </c>
      <c r="F633" s="155" t="s">
        <v>5263</v>
      </c>
      <c r="G633" s="155" t="s">
        <v>1284</v>
      </c>
      <c r="H633" s="155" t="s">
        <v>5264</v>
      </c>
      <c r="I633" s="155" t="s">
        <v>5265</v>
      </c>
      <c r="J633" s="155"/>
      <c r="K633" s="155" t="s">
        <v>5266</v>
      </c>
      <c r="L633" s="155" t="s">
        <v>5267</v>
      </c>
    </row>
    <row r="634" spans="1:12" s="129" customFormat="1" hidden="1" x14ac:dyDescent="0.25">
      <c r="A634" s="149" t="str">
        <f t="shared" si="9"/>
        <v>CFE-CGC28</v>
      </c>
      <c r="B634" s="130" t="s">
        <v>29</v>
      </c>
      <c r="C634" s="143">
        <v>28</v>
      </c>
      <c r="D634" s="129" t="s">
        <v>1273</v>
      </c>
      <c r="E634" s="155" t="s">
        <v>5268</v>
      </c>
      <c r="F634" s="155" t="s">
        <v>5269</v>
      </c>
      <c r="G634" s="155" t="s">
        <v>1211</v>
      </c>
      <c r="H634" s="155" t="s">
        <v>5270</v>
      </c>
      <c r="I634" s="155" t="s">
        <v>5271</v>
      </c>
      <c r="J634" s="155"/>
      <c r="K634" s="155" t="s">
        <v>5272</v>
      </c>
      <c r="L634" s="155" t="s">
        <v>5273</v>
      </c>
    </row>
    <row r="635" spans="1:12" s="129" customFormat="1" hidden="1" x14ac:dyDescent="0.25">
      <c r="A635" s="149" t="str">
        <f t="shared" si="9"/>
        <v>CFE-CGC29</v>
      </c>
      <c r="B635" s="130" t="s">
        <v>29</v>
      </c>
      <c r="C635" s="143">
        <v>29</v>
      </c>
      <c r="D635" s="129" t="s">
        <v>1281</v>
      </c>
      <c r="E635" s="155" t="s">
        <v>5274</v>
      </c>
      <c r="F635" s="138" t="s">
        <v>5275</v>
      </c>
      <c r="G635" s="155" t="s">
        <v>2606</v>
      </c>
      <c r="H635" s="155" t="s">
        <v>5276</v>
      </c>
      <c r="I635" s="155" t="s">
        <v>5277</v>
      </c>
      <c r="J635" s="155"/>
      <c r="K635" s="155" t="s">
        <v>5278</v>
      </c>
      <c r="L635" s="155" t="s">
        <v>5279</v>
      </c>
    </row>
    <row r="636" spans="1:12" s="129" customFormat="1" hidden="1" x14ac:dyDescent="0.25">
      <c r="A636" s="149" t="str">
        <f t="shared" si="9"/>
        <v>CFE-CGC30</v>
      </c>
      <c r="B636" s="130" t="s">
        <v>29</v>
      </c>
      <c r="C636" s="143">
        <v>30</v>
      </c>
      <c r="D636" s="129" t="s">
        <v>1290</v>
      </c>
      <c r="E636" s="155" t="s">
        <v>5280</v>
      </c>
      <c r="F636" s="138" t="s">
        <v>5281</v>
      </c>
      <c r="G636" s="155" t="s">
        <v>1293</v>
      </c>
      <c r="H636" s="155" t="s">
        <v>5282</v>
      </c>
      <c r="I636" s="155" t="s">
        <v>5283</v>
      </c>
      <c r="J636" s="155"/>
      <c r="K636" s="155" t="s">
        <v>5284</v>
      </c>
      <c r="L636" s="155" t="s">
        <v>5285</v>
      </c>
    </row>
    <row r="637" spans="1:12" s="129" customFormat="1" hidden="1" x14ac:dyDescent="0.25">
      <c r="A637" s="149" t="str">
        <f t="shared" si="9"/>
        <v>CFE-CGC31</v>
      </c>
      <c r="B637" s="130" t="s">
        <v>29</v>
      </c>
      <c r="C637" s="143">
        <v>31</v>
      </c>
      <c r="D637" s="129" t="s">
        <v>1298</v>
      </c>
      <c r="E637" s="155" t="s">
        <v>5286</v>
      </c>
      <c r="F637" s="138" t="s">
        <v>5287</v>
      </c>
      <c r="G637" s="155" t="s">
        <v>3677</v>
      </c>
      <c r="H637" s="155" t="s">
        <v>1302</v>
      </c>
      <c r="I637" s="155" t="s">
        <v>5288</v>
      </c>
      <c r="J637" s="155"/>
      <c r="K637" s="155" t="s">
        <v>5289</v>
      </c>
      <c r="L637" s="155" t="s">
        <v>5290</v>
      </c>
    </row>
    <row r="638" spans="1:12" s="129" customFormat="1" hidden="1" x14ac:dyDescent="0.25">
      <c r="A638" s="149" t="str">
        <f t="shared" si="9"/>
        <v>CFE-CGC32</v>
      </c>
      <c r="B638" s="130" t="s">
        <v>29</v>
      </c>
      <c r="C638" s="143">
        <v>32</v>
      </c>
      <c r="D638" s="129" t="s">
        <v>1306</v>
      </c>
      <c r="E638" s="155" t="s">
        <v>5291</v>
      </c>
      <c r="F638" s="155" t="s">
        <v>5292</v>
      </c>
      <c r="G638" s="155" t="s">
        <v>1309</v>
      </c>
      <c r="H638" s="155" t="s">
        <v>5293</v>
      </c>
      <c r="I638" s="155" t="s">
        <v>5294</v>
      </c>
      <c r="J638" s="155"/>
      <c r="K638" s="155" t="s">
        <v>5295</v>
      </c>
      <c r="L638" s="155" t="s">
        <v>5296</v>
      </c>
    </row>
    <row r="639" spans="1:12" s="129" customFormat="1" hidden="1" x14ac:dyDescent="0.25">
      <c r="A639" s="149" t="str">
        <f t="shared" si="9"/>
        <v>CFE-CGC33</v>
      </c>
      <c r="B639" s="130" t="s">
        <v>29</v>
      </c>
      <c r="C639" s="143">
        <v>33</v>
      </c>
      <c r="D639" s="129" t="s">
        <v>1315</v>
      </c>
      <c r="E639" s="155" t="s">
        <v>5297</v>
      </c>
      <c r="F639" s="155" t="s">
        <v>5298</v>
      </c>
      <c r="G639" s="155" t="s">
        <v>5299</v>
      </c>
      <c r="H639" s="155" t="s">
        <v>5300</v>
      </c>
      <c r="I639" s="155" t="s">
        <v>5301</v>
      </c>
      <c r="J639" s="155"/>
      <c r="K639" s="155" t="s">
        <v>5302</v>
      </c>
      <c r="L639" s="155" t="s">
        <v>5303</v>
      </c>
    </row>
    <row r="640" spans="1:12" s="129" customFormat="1" hidden="1" x14ac:dyDescent="0.25">
      <c r="A640" s="149" t="str">
        <f t="shared" si="9"/>
        <v>CFE-CGC34</v>
      </c>
      <c r="B640" s="130" t="s">
        <v>29</v>
      </c>
      <c r="C640" s="143">
        <v>34</v>
      </c>
      <c r="D640" s="129" t="s">
        <v>1323</v>
      </c>
      <c r="E640" s="155" t="s">
        <v>5304</v>
      </c>
      <c r="F640" s="138" t="s">
        <v>5305</v>
      </c>
      <c r="G640" s="155" t="s">
        <v>1326</v>
      </c>
      <c r="H640" s="155" t="s">
        <v>1327</v>
      </c>
      <c r="I640" s="155" t="s">
        <v>5306</v>
      </c>
      <c r="J640" s="155"/>
      <c r="K640" s="155" t="s">
        <v>5307</v>
      </c>
      <c r="L640" s="155" t="s">
        <v>5308</v>
      </c>
    </row>
    <row r="641" spans="1:12" s="129" customFormat="1" hidden="1" x14ac:dyDescent="0.25">
      <c r="A641" s="149" t="str">
        <f t="shared" si="9"/>
        <v>CFE-CGC35</v>
      </c>
      <c r="B641" s="130" t="s">
        <v>29</v>
      </c>
      <c r="C641" s="143">
        <v>35</v>
      </c>
      <c r="D641" s="129" t="s">
        <v>1332</v>
      </c>
      <c r="E641" s="155" t="s">
        <v>5309</v>
      </c>
      <c r="F641" s="155" t="s">
        <v>5310</v>
      </c>
      <c r="G641" s="155" t="s">
        <v>1335</v>
      </c>
      <c r="H641" s="155" t="s">
        <v>1336</v>
      </c>
      <c r="I641" s="155" t="s">
        <v>5311</v>
      </c>
      <c r="J641" s="155"/>
      <c r="K641" s="155" t="s">
        <v>5312</v>
      </c>
      <c r="L641" s="155" t="s">
        <v>5313</v>
      </c>
    </row>
    <row r="642" spans="1:12" s="129" customFormat="1" hidden="1" x14ac:dyDescent="0.25">
      <c r="A642" s="149" t="str">
        <f t="shared" ref="A642:A701" si="10">B642&amp;C642</f>
        <v>CFE-CGC36</v>
      </c>
      <c r="B642" s="130" t="s">
        <v>29</v>
      </c>
      <c r="C642" s="143">
        <v>36</v>
      </c>
      <c r="D642" s="129" t="s">
        <v>1341</v>
      </c>
      <c r="E642" s="155" t="s">
        <v>5314</v>
      </c>
      <c r="F642" s="155" t="s">
        <v>5315</v>
      </c>
      <c r="G642" s="155" t="s">
        <v>1344</v>
      </c>
      <c r="H642" s="155" t="s">
        <v>5316</v>
      </c>
      <c r="I642" s="155" t="s">
        <v>5189</v>
      </c>
      <c r="J642" s="155"/>
      <c r="K642" s="155" t="s">
        <v>5317</v>
      </c>
      <c r="L642" s="155" t="s">
        <v>5318</v>
      </c>
    </row>
    <row r="643" spans="1:12" s="129" customFormat="1" hidden="1" x14ac:dyDescent="0.25">
      <c r="A643" s="149" t="str">
        <f t="shared" si="10"/>
        <v>CFE-CGC37</v>
      </c>
      <c r="B643" s="130" t="s">
        <v>29</v>
      </c>
      <c r="C643" s="143">
        <v>37</v>
      </c>
      <c r="D643" s="129" t="s">
        <v>1349</v>
      </c>
      <c r="E643" s="155" t="s">
        <v>5319</v>
      </c>
      <c r="F643" s="138" t="s">
        <v>5320</v>
      </c>
      <c r="G643" s="155" t="s">
        <v>1351</v>
      </c>
      <c r="H643" s="155" t="s">
        <v>5321</v>
      </c>
      <c r="I643" s="155" t="s">
        <v>5322</v>
      </c>
      <c r="J643" s="155"/>
      <c r="K643" s="155" t="s">
        <v>5323</v>
      </c>
      <c r="L643" s="155" t="s">
        <v>5324</v>
      </c>
    </row>
    <row r="644" spans="1:12" s="129" customFormat="1" hidden="1" x14ac:dyDescent="0.25">
      <c r="A644" s="149" t="str">
        <f t="shared" si="10"/>
        <v>CFE-CGC38</v>
      </c>
      <c r="B644" s="130" t="s">
        <v>29</v>
      </c>
      <c r="C644" s="143">
        <v>38</v>
      </c>
      <c r="D644" s="129" t="s">
        <v>1355</v>
      </c>
      <c r="E644" s="155" t="s">
        <v>5325</v>
      </c>
      <c r="F644" s="138" t="s">
        <v>5326</v>
      </c>
      <c r="G644" s="155" t="s">
        <v>1357</v>
      </c>
      <c r="H644" s="155" t="s">
        <v>3477</v>
      </c>
      <c r="I644" s="155" t="s">
        <v>5327</v>
      </c>
      <c r="J644" s="153" t="s">
        <v>5328</v>
      </c>
      <c r="K644" s="153" t="s">
        <v>5329</v>
      </c>
      <c r="L644" s="155" t="s">
        <v>5330</v>
      </c>
    </row>
    <row r="645" spans="1:12" s="129" customFormat="1" hidden="1" x14ac:dyDescent="0.25">
      <c r="A645" s="149" t="str">
        <f t="shared" si="10"/>
        <v>CFE-CGC39</v>
      </c>
      <c r="B645" s="130" t="s">
        <v>29</v>
      </c>
      <c r="C645" s="143">
        <v>39</v>
      </c>
      <c r="D645" s="129" t="s">
        <v>1361</v>
      </c>
      <c r="E645" s="155" t="s">
        <v>5331</v>
      </c>
      <c r="F645" s="138" t="s">
        <v>5332</v>
      </c>
      <c r="G645" s="155" t="s">
        <v>2656</v>
      </c>
      <c r="H645" s="155" t="s">
        <v>1970</v>
      </c>
      <c r="I645" s="155" t="s">
        <v>5333</v>
      </c>
      <c r="J645" s="155"/>
      <c r="K645" s="155" t="s">
        <v>5334</v>
      </c>
      <c r="L645" s="155" t="s">
        <v>5335</v>
      </c>
    </row>
    <row r="646" spans="1:12" s="129" customFormat="1" hidden="1" x14ac:dyDescent="0.25">
      <c r="A646" s="149" t="str">
        <f t="shared" si="10"/>
        <v>CFE-CGC40</v>
      </c>
      <c r="B646" s="130" t="s">
        <v>29</v>
      </c>
      <c r="C646" s="143">
        <v>40</v>
      </c>
      <c r="D646" s="129" t="s">
        <v>1368</v>
      </c>
      <c r="E646" s="155" t="s">
        <v>5336</v>
      </c>
      <c r="F646" s="138" t="s">
        <v>5337</v>
      </c>
      <c r="G646" s="155" t="s">
        <v>2660</v>
      </c>
      <c r="H646" s="155" t="s">
        <v>1974</v>
      </c>
      <c r="I646" s="155" t="s">
        <v>5338</v>
      </c>
      <c r="J646" s="155"/>
      <c r="K646" s="155" t="s">
        <v>5339</v>
      </c>
      <c r="L646" s="155" t="s">
        <v>5340</v>
      </c>
    </row>
    <row r="647" spans="1:12" s="129" customFormat="1" hidden="1" x14ac:dyDescent="0.25">
      <c r="A647" s="149" t="str">
        <f t="shared" si="10"/>
        <v>CFE-CGC41</v>
      </c>
      <c r="B647" s="130" t="s">
        <v>29</v>
      </c>
      <c r="C647" s="143">
        <v>41</v>
      </c>
      <c r="D647" s="129" t="s">
        <v>1373</v>
      </c>
      <c r="E647" s="155" t="s">
        <v>5341</v>
      </c>
      <c r="F647" s="138" t="s">
        <v>5342</v>
      </c>
      <c r="G647" s="155" t="s">
        <v>1375</v>
      </c>
      <c r="H647" s="155" t="s">
        <v>1376</v>
      </c>
      <c r="I647" s="155" t="s">
        <v>5343</v>
      </c>
      <c r="J647" s="155"/>
      <c r="K647" s="155" t="s">
        <v>5344</v>
      </c>
      <c r="L647" s="155" t="s">
        <v>5345</v>
      </c>
    </row>
    <row r="648" spans="1:12" s="129" customFormat="1" hidden="1" x14ac:dyDescent="0.25">
      <c r="A648" s="149" t="str">
        <f t="shared" si="10"/>
        <v>CFE-CGC42</v>
      </c>
      <c r="B648" s="130" t="s">
        <v>29</v>
      </c>
      <c r="C648" s="143">
        <v>42</v>
      </c>
      <c r="D648" s="129" t="s">
        <v>1380</v>
      </c>
      <c r="E648" s="155" t="s">
        <v>5346</v>
      </c>
      <c r="F648" s="155" t="s">
        <v>5347</v>
      </c>
      <c r="G648" s="155" t="s">
        <v>3729</v>
      </c>
      <c r="H648" s="155" t="s">
        <v>5348</v>
      </c>
      <c r="I648" s="155" t="s">
        <v>5349</v>
      </c>
      <c r="J648" s="155"/>
      <c r="K648" s="155" t="s">
        <v>5350</v>
      </c>
      <c r="L648" s="155" t="s">
        <v>5351</v>
      </c>
    </row>
    <row r="649" spans="1:12" s="129" customFormat="1" hidden="1" x14ac:dyDescent="0.25">
      <c r="A649" s="149" t="str">
        <f t="shared" si="10"/>
        <v>CFE-CGC43</v>
      </c>
      <c r="B649" s="130" t="s">
        <v>29</v>
      </c>
      <c r="C649" s="143">
        <v>43</v>
      </c>
      <c r="D649" s="129" t="s">
        <v>1387</v>
      </c>
      <c r="E649" s="155" t="s">
        <v>5352</v>
      </c>
      <c r="F649" s="138" t="s">
        <v>5353</v>
      </c>
      <c r="G649" s="155" t="s">
        <v>1390</v>
      </c>
      <c r="H649" s="155" t="s">
        <v>5354</v>
      </c>
      <c r="I649" s="155" t="s">
        <v>5355</v>
      </c>
      <c r="J649" s="155"/>
      <c r="K649" s="155" t="s">
        <v>5356</v>
      </c>
      <c r="L649" s="155" t="s">
        <v>5357</v>
      </c>
    </row>
    <row r="650" spans="1:12" s="129" customFormat="1" hidden="1" x14ac:dyDescent="0.25">
      <c r="A650" s="149" t="str">
        <f t="shared" si="10"/>
        <v>CFE-CGC44</v>
      </c>
      <c r="B650" s="130" t="s">
        <v>29</v>
      </c>
      <c r="C650" s="143">
        <v>44</v>
      </c>
      <c r="D650" s="129" t="s">
        <v>1395</v>
      </c>
      <c r="E650" s="155" t="s">
        <v>5358</v>
      </c>
      <c r="F650" s="138" t="s">
        <v>5359</v>
      </c>
      <c r="G650" s="155" t="s">
        <v>2671</v>
      </c>
      <c r="H650" s="155" t="s">
        <v>5360</v>
      </c>
      <c r="I650" s="155" t="s">
        <v>5361</v>
      </c>
      <c r="J650" s="155"/>
      <c r="K650" s="155" t="s">
        <v>5362</v>
      </c>
      <c r="L650" s="155" t="s">
        <v>5363</v>
      </c>
    </row>
    <row r="651" spans="1:12" s="129" customFormat="1" hidden="1" x14ac:dyDescent="0.25">
      <c r="A651" s="149" t="str">
        <f t="shared" si="10"/>
        <v>CFE-CGC45</v>
      </c>
      <c r="B651" s="130" t="s">
        <v>29</v>
      </c>
      <c r="C651" s="134">
        <v>45</v>
      </c>
      <c r="D651" s="129" t="s">
        <v>1404</v>
      </c>
      <c r="E651" s="155" t="s">
        <v>5364</v>
      </c>
      <c r="F651" s="138" t="s">
        <v>5365</v>
      </c>
      <c r="G651" s="155" t="s">
        <v>1407</v>
      </c>
      <c r="H651" s="155" t="s">
        <v>1408</v>
      </c>
      <c r="I651" s="155" t="s">
        <v>5366</v>
      </c>
      <c r="J651" s="155"/>
      <c r="K651" s="155" t="s">
        <v>5367</v>
      </c>
      <c r="L651" s="155" t="s">
        <v>5368</v>
      </c>
    </row>
    <row r="652" spans="1:12" s="129" customFormat="1" hidden="1" x14ac:dyDescent="0.25">
      <c r="A652" s="149" t="str">
        <f t="shared" si="10"/>
        <v>CFE-CGC46</v>
      </c>
      <c r="B652" s="130" t="s">
        <v>29</v>
      </c>
      <c r="C652" s="134">
        <v>46</v>
      </c>
      <c r="D652" s="129" t="s">
        <v>1412</v>
      </c>
      <c r="E652" s="155" t="s">
        <v>5369</v>
      </c>
      <c r="F652" s="138" t="s">
        <v>5370</v>
      </c>
      <c r="G652" s="155" t="s">
        <v>1415</v>
      </c>
      <c r="H652" s="155" t="s">
        <v>1416</v>
      </c>
      <c r="I652" s="155" t="s">
        <v>5371</v>
      </c>
      <c r="J652" s="155"/>
      <c r="K652" s="155" t="s">
        <v>5372</v>
      </c>
      <c r="L652" s="155" t="s">
        <v>5373</v>
      </c>
    </row>
    <row r="653" spans="1:12" s="129" customFormat="1" hidden="1" x14ac:dyDescent="0.25">
      <c r="A653" s="149" t="str">
        <f t="shared" si="10"/>
        <v>CFE-CGC47</v>
      </c>
      <c r="B653" s="130" t="s">
        <v>29</v>
      </c>
      <c r="C653" s="134">
        <v>47</v>
      </c>
      <c r="D653" s="129" t="s">
        <v>1420</v>
      </c>
      <c r="E653" s="155" t="s">
        <v>5374</v>
      </c>
      <c r="F653" s="155" t="s">
        <v>5375</v>
      </c>
      <c r="G653" s="155" t="s">
        <v>2678</v>
      </c>
      <c r="H653" s="155" t="s">
        <v>1996</v>
      </c>
      <c r="I653" s="155" t="s">
        <v>5376</v>
      </c>
      <c r="J653" s="155"/>
      <c r="K653" s="155" t="s">
        <v>5377</v>
      </c>
      <c r="L653" s="155" t="s">
        <v>5378</v>
      </c>
    </row>
    <row r="654" spans="1:12" s="129" customFormat="1" hidden="1" x14ac:dyDescent="0.25">
      <c r="A654" s="149" t="str">
        <f t="shared" si="10"/>
        <v>CFE-CGC48</v>
      </c>
      <c r="B654" s="130" t="s">
        <v>29</v>
      </c>
      <c r="C654" s="134">
        <v>48</v>
      </c>
      <c r="D654" s="129" t="s">
        <v>1426</v>
      </c>
      <c r="E654" s="155" t="s">
        <v>5379</v>
      </c>
      <c r="F654" s="138" t="s">
        <v>5380</v>
      </c>
      <c r="G654" s="155" t="s">
        <v>1428</v>
      </c>
      <c r="H654" s="155" t="s">
        <v>1429</v>
      </c>
      <c r="I654" s="155" t="s">
        <v>5381</v>
      </c>
      <c r="J654" s="155"/>
      <c r="K654" s="155" t="s">
        <v>5189</v>
      </c>
      <c r="L654" s="155" t="s">
        <v>5382</v>
      </c>
    </row>
    <row r="655" spans="1:12" s="129" customFormat="1" hidden="1" x14ac:dyDescent="0.25">
      <c r="A655" s="149" t="str">
        <f t="shared" si="10"/>
        <v>CFE-CGC49</v>
      </c>
      <c r="B655" s="130" t="s">
        <v>29</v>
      </c>
      <c r="C655" s="134">
        <v>49</v>
      </c>
      <c r="D655" s="129" t="s">
        <v>1433</v>
      </c>
      <c r="E655" s="155" t="s">
        <v>5383</v>
      </c>
      <c r="F655" s="138" t="s">
        <v>5384</v>
      </c>
      <c r="G655" s="155" t="s">
        <v>1435</v>
      </c>
      <c r="H655" s="155" t="s">
        <v>2000</v>
      </c>
      <c r="I655" s="155" t="s">
        <v>5385</v>
      </c>
      <c r="J655" s="155"/>
      <c r="K655" s="155" t="s">
        <v>5386</v>
      </c>
      <c r="L655" s="155" t="s">
        <v>5387</v>
      </c>
    </row>
    <row r="656" spans="1:12" s="129" customFormat="1" hidden="1" x14ac:dyDescent="0.25">
      <c r="A656" s="149" t="str">
        <f t="shared" si="10"/>
        <v>CFE-CGC50</v>
      </c>
      <c r="B656" s="130" t="s">
        <v>29</v>
      </c>
      <c r="C656" s="134">
        <v>50</v>
      </c>
      <c r="D656" s="129" t="s">
        <v>1439</v>
      </c>
      <c r="E656" s="155" t="s">
        <v>5388</v>
      </c>
      <c r="F656" s="138" t="s">
        <v>5389</v>
      </c>
      <c r="G656" s="155" t="s">
        <v>5390</v>
      </c>
      <c r="H656" s="155" t="s">
        <v>5391</v>
      </c>
      <c r="I656" s="155" t="s">
        <v>5392</v>
      </c>
      <c r="J656" s="155"/>
      <c r="K656" s="155" t="s">
        <v>5393</v>
      </c>
      <c r="L656" s="155" t="s">
        <v>5394</v>
      </c>
    </row>
    <row r="657" spans="1:12" s="129" customFormat="1" hidden="1" x14ac:dyDescent="0.25">
      <c r="A657" s="149" t="str">
        <f t="shared" si="10"/>
        <v>CFE-CGC51</v>
      </c>
      <c r="B657" s="130" t="s">
        <v>29</v>
      </c>
      <c r="C657" s="134">
        <v>51</v>
      </c>
      <c r="D657" s="129" t="s">
        <v>1447</v>
      </c>
      <c r="E657" s="155" t="s">
        <v>5395</v>
      </c>
      <c r="F657" s="138" t="s">
        <v>5396</v>
      </c>
      <c r="G657" s="155" t="s">
        <v>3772</v>
      </c>
      <c r="H657" s="155" t="s">
        <v>2009</v>
      </c>
      <c r="I657" s="155" t="s">
        <v>5397</v>
      </c>
      <c r="J657" s="155"/>
      <c r="K657" s="155" t="s">
        <v>5398</v>
      </c>
      <c r="L657" s="155" t="s">
        <v>5399</v>
      </c>
    </row>
    <row r="658" spans="1:12" s="129" customFormat="1" hidden="1" x14ac:dyDescent="0.25">
      <c r="A658" s="149" t="str">
        <f t="shared" si="10"/>
        <v>CFE-CGC52</v>
      </c>
      <c r="B658" s="130" t="s">
        <v>29</v>
      </c>
      <c r="C658" s="134">
        <v>52</v>
      </c>
      <c r="D658" s="129" t="s">
        <v>1453</v>
      </c>
      <c r="E658" s="155" t="s">
        <v>5400</v>
      </c>
      <c r="F658" s="138" t="s">
        <v>5401</v>
      </c>
      <c r="G658" s="155" t="s">
        <v>2691</v>
      </c>
      <c r="H658" s="155" t="s">
        <v>5402</v>
      </c>
      <c r="I658" s="155" t="s">
        <v>5403</v>
      </c>
      <c r="J658" s="155"/>
      <c r="K658" s="155" t="s">
        <v>5404</v>
      </c>
      <c r="L658" s="155" t="s">
        <v>5405</v>
      </c>
    </row>
    <row r="659" spans="1:12" s="129" customFormat="1" hidden="1" x14ac:dyDescent="0.25">
      <c r="A659" s="149" t="str">
        <f t="shared" si="10"/>
        <v>CFE-CGC53</v>
      </c>
      <c r="B659" s="130" t="s">
        <v>29</v>
      </c>
      <c r="C659" s="134">
        <v>53</v>
      </c>
      <c r="D659" s="129" t="s">
        <v>1460</v>
      </c>
      <c r="E659" s="155" t="s">
        <v>5406</v>
      </c>
      <c r="F659" s="138" t="s">
        <v>5407</v>
      </c>
      <c r="G659" s="155" t="s">
        <v>3783</v>
      </c>
      <c r="H659" s="155" t="s">
        <v>2017</v>
      </c>
      <c r="I659" s="155" t="s">
        <v>5408</v>
      </c>
      <c r="J659" s="155"/>
      <c r="K659" s="155" t="s">
        <v>5409</v>
      </c>
      <c r="L659" s="155" t="s">
        <v>5410</v>
      </c>
    </row>
    <row r="660" spans="1:12" s="129" customFormat="1" hidden="1" x14ac:dyDescent="0.25">
      <c r="A660" s="149" t="str">
        <f t="shared" si="10"/>
        <v>CFE-CGC54</v>
      </c>
      <c r="B660" s="130" t="s">
        <v>29</v>
      </c>
      <c r="C660" s="134">
        <v>54</v>
      </c>
      <c r="D660" s="129" t="s">
        <v>1468</v>
      </c>
      <c r="E660" s="155" t="s">
        <v>5411</v>
      </c>
      <c r="F660" s="155" t="s">
        <v>5412</v>
      </c>
      <c r="G660" s="155" t="s">
        <v>1471</v>
      </c>
      <c r="H660" s="155" t="s">
        <v>1472</v>
      </c>
      <c r="I660" s="155" t="s">
        <v>5413</v>
      </c>
      <c r="J660" s="155"/>
      <c r="K660" s="155" t="s">
        <v>5414</v>
      </c>
      <c r="L660" s="155" t="s">
        <v>5415</v>
      </c>
    </row>
    <row r="661" spans="1:12" s="129" customFormat="1" hidden="1" x14ac:dyDescent="0.25">
      <c r="A661" s="149" t="str">
        <f t="shared" si="10"/>
        <v>CFE-CGC55</v>
      </c>
      <c r="B661" s="130" t="s">
        <v>29</v>
      </c>
      <c r="C661" s="134">
        <v>55</v>
      </c>
      <c r="D661" s="129" t="s">
        <v>1476</v>
      </c>
      <c r="E661" s="155" t="s">
        <v>5416</v>
      </c>
      <c r="F661" s="138" t="s">
        <v>5417</v>
      </c>
      <c r="G661" s="155" t="s">
        <v>5418</v>
      </c>
      <c r="H661" s="155" t="s">
        <v>5419</v>
      </c>
      <c r="I661" s="155" t="s">
        <v>5420</v>
      </c>
      <c r="J661" s="155"/>
      <c r="K661" s="155" t="s">
        <v>5421</v>
      </c>
      <c r="L661" s="155" t="s">
        <v>5422</v>
      </c>
    </row>
    <row r="662" spans="1:12" s="129" customFormat="1" hidden="1" x14ac:dyDescent="0.25">
      <c r="A662" s="149" t="str">
        <f t="shared" si="10"/>
        <v>CFE-CGC56</v>
      </c>
      <c r="B662" s="130" t="s">
        <v>29</v>
      </c>
      <c r="C662" s="134">
        <v>56</v>
      </c>
      <c r="D662" s="129" t="s">
        <v>1482</v>
      </c>
      <c r="E662" s="155" t="s">
        <v>5423</v>
      </c>
      <c r="F662" s="138" t="s">
        <v>5424</v>
      </c>
      <c r="G662" s="155" t="s">
        <v>2701</v>
      </c>
      <c r="H662" s="155" t="s">
        <v>2702</v>
      </c>
      <c r="I662" s="155" t="s">
        <v>5425</v>
      </c>
      <c r="J662" s="155"/>
      <c r="K662" s="155" t="s">
        <v>5426</v>
      </c>
      <c r="L662" s="155" t="s">
        <v>5427</v>
      </c>
    </row>
    <row r="663" spans="1:12" s="129" customFormat="1" hidden="1" x14ac:dyDescent="0.25">
      <c r="A663" s="149" t="str">
        <f t="shared" si="10"/>
        <v>CFE-CGC57</v>
      </c>
      <c r="B663" s="130" t="s">
        <v>29</v>
      </c>
      <c r="C663" s="134">
        <v>57</v>
      </c>
      <c r="D663" s="129" t="s">
        <v>1489</v>
      </c>
      <c r="E663" s="155" t="s">
        <v>5428</v>
      </c>
      <c r="F663" s="155" t="s">
        <v>5429</v>
      </c>
      <c r="G663" s="155" t="s">
        <v>5430</v>
      </c>
      <c r="H663" s="155" t="s">
        <v>5431</v>
      </c>
      <c r="I663" s="155" t="s">
        <v>5432</v>
      </c>
      <c r="J663" s="153" t="s">
        <v>5433</v>
      </c>
      <c r="K663" s="155" t="s">
        <v>5434</v>
      </c>
      <c r="L663" s="155" t="s">
        <v>5435</v>
      </c>
    </row>
    <row r="664" spans="1:12" s="129" customFormat="1" hidden="1" x14ac:dyDescent="0.25">
      <c r="A664" s="149" t="str">
        <f t="shared" si="10"/>
        <v>CFE-CGC58</v>
      </c>
      <c r="B664" s="130" t="s">
        <v>29</v>
      </c>
      <c r="C664" s="134">
        <v>58</v>
      </c>
      <c r="D664" s="129" t="s">
        <v>1497</v>
      </c>
      <c r="E664" s="155" t="s">
        <v>5436</v>
      </c>
      <c r="F664" s="138" t="s">
        <v>5437</v>
      </c>
      <c r="G664" s="155" t="s">
        <v>3810</v>
      </c>
      <c r="H664" s="155" t="s">
        <v>2037</v>
      </c>
      <c r="I664" s="155" t="s">
        <v>5438</v>
      </c>
      <c r="J664" s="155"/>
      <c r="K664" s="155" t="s">
        <v>5439</v>
      </c>
      <c r="L664" s="155" t="s">
        <v>5440</v>
      </c>
    </row>
    <row r="665" spans="1:12" s="129" customFormat="1" hidden="1" x14ac:dyDescent="0.25">
      <c r="A665" s="149" t="str">
        <f t="shared" si="10"/>
        <v>CFE-CGC59</v>
      </c>
      <c r="B665" s="130" t="s">
        <v>29</v>
      </c>
      <c r="C665" s="134">
        <v>59</v>
      </c>
      <c r="D665" s="129" t="s">
        <v>1505</v>
      </c>
      <c r="E665" s="155" t="s">
        <v>5441</v>
      </c>
      <c r="F665" s="138" t="s">
        <v>5442</v>
      </c>
      <c r="G665" s="155" t="s">
        <v>5443</v>
      </c>
      <c r="H665" s="155" t="s">
        <v>5444</v>
      </c>
      <c r="I665" s="155" t="s">
        <v>5445</v>
      </c>
      <c r="J665" s="155"/>
      <c r="K665" s="155" t="s">
        <v>5446</v>
      </c>
      <c r="L665" s="155" t="s">
        <v>5447</v>
      </c>
    </row>
    <row r="666" spans="1:12" s="129" customFormat="1" hidden="1" x14ac:dyDescent="0.25">
      <c r="A666" s="149" t="str">
        <f t="shared" si="10"/>
        <v>CFE-CGC60</v>
      </c>
      <c r="B666" s="130" t="s">
        <v>29</v>
      </c>
      <c r="C666" s="134">
        <v>60</v>
      </c>
      <c r="D666" s="129" t="s">
        <v>1514</v>
      </c>
      <c r="E666" s="155" t="s">
        <v>5448</v>
      </c>
      <c r="F666" s="138" t="s">
        <v>5449</v>
      </c>
      <c r="G666" s="155" t="s">
        <v>1517</v>
      </c>
      <c r="H666" s="155" t="s">
        <v>1518</v>
      </c>
      <c r="I666" s="155" t="s">
        <v>5450</v>
      </c>
      <c r="J666" s="155"/>
      <c r="K666" s="155" t="s">
        <v>5451</v>
      </c>
      <c r="L666" s="155" t="s">
        <v>5452</v>
      </c>
    </row>
    <row r="667" spans="1:12" s="129" customFormat="1" hidden="1" x14ac:dyDescent="0.25">
      <c r="A667" s="149" t="str">
        <f t="shared" si="10"/>
        <v>CFE-CGC61</v>
      </c>
      <c r="B667" s="130" t="s">
        <v>29</v>
      </c>
      <c r="C667" s="134">
        <v>61</v>
      </c>
      <c r="D667" s="129" t="s">
        <v>1522</v>
      </c>
      <c r="E667" s="155" t="s">
        <v>5453</v>
      </c>
      <c r="F667" s="138" t="s">
        <v>5454</v>
      </c>
      <c r="G667" s="155" t="s">
        <v>5455</v>
      </c>
      <c r="H667" s="155" t="s">
        <v>5456</v>
      </c>
      <c r="I667" s="155" t="s">
        <v>5457</v>
      </c>
      <c r="J667" s="155"/>
      <c r="K667" s="155" t="s">
        <v>5458</v>
      </c>
      <c r="L667" s="155" t="s">
        <v>5459</v>
      </c>
    </row>
    <row r="668" spans="1:12" s="129" customFormat="1" hidden="1" x14ac:dyDescent="0.25">
      <c r="A668" s="149" t="str">
        <f t="shared" si="10"/>
        <v>CFE-CGC62</v>
      </c>
      <c r="B668" s="130" t="s">
        <v>29</v>
      </c>
      <c r="C668" s="134">
        <v>62</v>
      </c>
      <c r="D668" s="129" t="s">
        <v>1529</v>
      </c>
      <c r="E668" s="155" t="s">
        <v>5460</v>
      </c>
      <c r="F668" s="138" t="s">
        <v>5461</v>
      </c>
      <c r="G668" s="155" t="s">
        <v>3832</v>
      </c>
      <c r="H668" s="155" t="s">
        <v>5462</v>
      </c>
      <c r="I668" s="155" t="s">
        <v>5463</v>
      </c>
      <c r="J668" s="155"/>
      <c r="K668" s="155" t="s">
        <v>5464</v>
      </c>
      <c r="L668" s="155" t="s">
        <v>5465</v>
      </c>
    </row>
    <row r="669" spans="1:12" s="129" customFormat="1" hidden="1" x14ac:dyDescent="0.25">
      <c r="A669" s="149" t="str">
        <f t="shared" si="10"/>
        <v>CFE-CGC63</v>
      </c>
      <c r="B669" s="130" t="s">
        <v>29</v>
      </c>
      <c r="C669" s="134">
        <v>63</v>
      </c>
      <c r="D669" s="129" t="s">
        <v>1538</v>
      </c>
      <c r="E669" s="155" t="s">
        <v>5466</v>
      </c>
      <c r="F669" s="155" t="s">
        <v>5467</v>
      </c>
      <c r="G669" s="155" t="s">
        <v>1541</v>
      </c>
      <c r="H669" s="155" t="s">
        <v>2055</v>
      </c>
      <c r="I669" s="155" t="s">
        <v>5468</v>
      </c>
      <c r="J669" s="155"/>
      <c r="K669" s="155" t="s">
        <v>5469</v>
      </c>
      <c r="L669" s="155" t="s">
        <v>5470</v>
      </c>
    </row>
    <row r="670" spans="1:12" s="129" customFormat="1" hidden="1" x14ac:dyDescent="0.25">
      <c r="A670" s="149" t="str">
        <f t="shared" si="10"/>
        <v>CFE-CGC64</v>
      </c>
      <c r="B670" s="130" t="s">
        <v>29</v>
      </c>
      <c r="C670" s="134">
        <v>64</v>
      </c>
      <c r="D670" s="129" t="s">
        <v>1547</v>
      </c>
      <c r="E670" s="155" t="s">
        <v>5471</v>
      </c>
      <c r="F670" s="138" t="s">
        <v>5472</v>
      </c>
      <c r="G670" s="155" t="s">
        <v>2727</v>
      </c>
      <c r="H670" s="155" t="s">
        <v>2058</v>
      </c>
      <c r="I670" s="155" t="s">
        <v>5473</v>
      </c>
      <c r="J670" s="155"/>
      <c r="K670" s="155" t="s">
        <v>5474</v>
      </c>
      <c r="L670" s="155" t="s">
        <v>5475</v>
      </c>
    </row>
    <row r="671" spans="1:12" s="129" customFormat="1" hidden="1" x14ac:dyDescent="0.25">
      <c r="A671" s="149" t="str">
        <f t="shared" si="10"/>
        <v>CFE-CGC65</v>
      </c>
      <c r="B671" s="130" t="s">
        <v>29</v>
      </c>
      <c r="C671" s="134">
        <v>65</v>
      </c>
      <c r="D671" s="129" t="s">
        <v>1555</v>
      </c>
      <c r="E671" s="155" t="s">
        <v>5476</v>
      </c>
      <c r="F671" s="138" t="s">
        <v>5477</v>
      </c>
      <c r="G671" s="155" t="s">
        <v>2730</v>
      </c>
      <c r="H671" s="155" t="s">
        <v>5478</v>
      </c>
      <c r="I671" s="155" t="s">
        <v>5479</v>
      </c>
      <c r="J671" s="155"/>
      <c r="K671" s="153" t="s">
        <v>5480</v>
      </c>
      <c r="L671" s="155" t="s">
        <v>5481</v>
      </c>
    </row>
    <row r="672" spans="1:12" s="129" customFormat="1" hidden="1" x14ac:dyDescent="0.25">
      <c r="A672" s="149" t="str">
        <f t="shared" si="10"/>
        <v>CFE-CGC66</v>
      </c>
      <c r="B672" s="130" t="s">
        <v>29</v>
      </c>
      <c r="C672" s="134">
        <v>66</v>
      </c>
      <c r="D672" s="129" t="s">
        <v>1562</v>
      </c>
      <c r="E672" s="155" t="s">
        <v>5482</v>
      </c>
      <c r="F672" s="155" t="s">
        <v>5483</v>
      </c>
      <c r="G672" s="155" t="s">
        <v>1565</v>
      </c>
      <c r="H672" s="155" t="s">
        <v>1566</v>
      </c>
      <c r="I672" s="155" t="s">
        <v>5484</v>
      </c>
      <c r="J672" s="155"/>
      <c r="K672" s="155" t="s">
        <v>5485</v>
      </c>
      <c r="L672" s="155" t="s">
        <v>5486</v>
      </c>
    </row>
    <row r="673" spans="1:12" s="129" customFormat="1" hidden="1" x14ac:dyDescent="0.25">
      <c r="A673" s="149" t="str">
        <f t="shared" si="10"/>
        <v>CFE-CGC67</v>
      </c>
      <c r="B673" s="130" t="s">
        <v>29</v>
      </c>
      <c r="C673" s="134">
        <v>67</v>
      </c>
      <c r="D673" s="129" t="s">
        <v>1570</v>
      </c>
      <c r="E673" s="155" t="s">
        <v>5487</v>
      </c>
      <c r="F673" s="155" t="s">
        <v>5488</v>
      </c>
      <c r="G673" s="155" t="s">
        <v>1573</v>
      </c>
      <c r="H673" s="155" t="s">
        <v>1574</v>
      </c>
      <c r="I673" s="155" t="s">
        <v>5489</v>
      </c>
      <c r="J673" s="155"/>
      <c r="K673" s="155" t="s">
        <v>5490</v>
      </c>
      <c r="L673" s="155" t="s">
        <v>5491</v>
      </c>
    </row>
    <row r="674" spans="1:12" s="129" customFormat="1" hidden="1" x14ac:dyDescent="0.25">
      <c r="A674" s="149" t="str">
        <f t="shared" si="10"/>
        <v>CFE-CGC68</v>
      </c>
      <c r="B674" s="130" t="s">
        <v>29</v>
      </c>
      <c r="C674" s="134">
        <v>68</v>
      </c>
      <c r="D674" s="129" t="s">
        <v>1578</v>
      </c>
      <c r="E674" s="155" t="s">
        <v>5492</v>
      </c>
      <c r="F674" s="155" t="s">
        <v>5493</v>
      </c>
      <c r="G674" s="155" t="s">
        <v>3860</v>
      </c>
      <c r="H674" s="155" t="s">
        <v>1582</v>
      </c>
      <c r="I674" s="155" t="s">
        <v>5494</v>
      </c>
      <c r="J674" s="155"/>
      <c r="K674" s="155" t="s">
        <v>5495</v>
      </c>
      <c r="L674" s="155" t="s">
        <v>5496</v>
      </c>
    </row>
    <row r="675" spans="1:12" s="129" customFormat="1" hidden="1" x14ac:dyDescent="0.25">
      <c r="A675" s="149" t="str">
        <f t="shared" si="10"/>
        <v>CFE-CGC69</v>
      </c>
      <c r="B675" s="130" t="s">
        <v>29</v>
      </c>
      <c r="C675" s="134">
        <v>69</v>
      </c>
      <c r="D675" s="129" t="s">
        <v>1586</v>
      </c>
      <c r="E675" s="155" t="s">
        <v>5497</v>
      </c>
      <c r="F675" s="138" t="s">
        <v>5498</v>
      </c>
      <c r="G675" s="155" t="s">
        <v>1589</v>
      </c>
      <c r="H675" s="155" t="s">
        <v>5499</v>
      </c>
      <c r="I675" s="155" t="s">
        <v>5500</v>
      </c>
      <c r="J675" s="155"/>
      <c r="K675" s="155" t="s">
        <v>5501</v>
      </c>
      <c r="L675" s="155" t="s">
        <v>5502</v>
      </c>
    </row>
    <row r="676" spans="1:12" s="129" customFormat="1" hidden="1" x14ac:dyDescent="0.25">
      <c r="A676" s="149" t="str">
        <f t="shared" si="10"/>
        <v>CFE-CGC70</v>
      </c>
      <c r="B676" s="130" t="s">
        <v>29</v>
      </c>
      <c r="C676" s="134">
        <v>70</v>
      </c>
      <c r="D676" s="129" t="s">
        <v>1593</v>
      </c>
      <c r="E676" s="155" t="s">
        <v>5503</v>
      </c>
      <c r="F676" s="138" t="s">
        <v>5504</v>
      </c>
      <c r="G676" s="155" t="s">
        <v>5505</v>
      </c>
      <c r="H676" s="155" t="s">
        <v>5506</v>
      </c>
      <c r="I676" s="155" t="s">
        <v>5507</v>
      </c>
      <c r="J676" s="153" t="s">
        <v>5508</v>
      </c>
      <c r="K676" s="155" t="s">
        <v>5509</v>
      </c>
      <c r="L676" s="155" t="s">
        <v>5510</v>
      </c>
    </row>
    <row r="677" spans="1:12" s="129" customFormat="1" hidden="1" x14ac:dyDescent="0.25">
      <c r="A677" s="149" t="str">
        <f t="shared" si="10"/>
        <v>CFE-CGC71</v>
      </c>
      <c r="B677" s="130" t="s">
        <v>29</v>
      </c>
      <c r="C677" s="134">
        <v>71</v>
      </c>
      <c r="D677" s="129" t="s">
        <v>1599</v>
      </c>
      <c r="E677" s="155" t="s">
        <v>5511</v>
      </c>
      <c r="F677" s="138" t="s">
        <v>5512</v>
      </c>
      <c r="G677" s="155" t="s">
        <v>1602</v>
      </c>
      <c r="H677" s="155" t="s">
        <v>1603</v>
      </c>
      <c r="I677" s="155" t="s">
        <v>5220</v>
      </c>
      <c r="J677" s="155"/>
      <c r="K677" s="155" t="s">
        <v>5513</v>
      </c>
      <c r="L677" s="155" t="s">
        <v>5514</v>
      </c>
    </row>
    <row r="678" spans="1:12" s="129" customFormat="1" hidden="1" x14ac:dyDescent="0.25">
      <c r="A678" s="149" t="str">
        <f t="shared" si="10"/>
        <v>CFE-CGC72</v>
      </c>
      <c r="B678" s="130" t="s">
        <v>29</v>
      </c>
      <c r="C678" s="134">
        <v>72</v>
      </c>
      <c r="D678" s="129" t="s">
        <v>1607</v>
      </c>
      <c r="E678" s="155" t="s">
        <v>5515</v>
      </c>
      <c r="F678" s="138" t="s">
        <v>5516</v>
      </c>
      <c r="G678" s="155" t="s">
        <v>1610</v>
      </c>
      <c r="H678" s="155" t="s">
        <v>1611</v>
      </c>
      <c r="I678" s="155" t="s">
        <v>5517</v>
      </c>
      <c r="J678" s="155"/>
      <c r="K678" s="155" t="s">
        <v>5518</v>
      </c>
      <c r="L678" s="155" t="s">
        <v>5519</v>
      </c>
    </row>
    <row r="679" spans="1:12" s="129" customFormat="1" hidden="1" x14ac:dyDescent="0.25">
      <c r="A679" s="149" t="str">
        <f t="shared" si="10"/>
        <v>CFE-CGC73</v>
      </c>
      <c r="B679" s="130" t="s">
        <v>29</v>
      </c>
      <c r="C679" s="134">
        <v>73</v>
      </c>
      <c r="D679" s="129" t="s">
        <v>1616</v>
      </c>
      <c r="E679" s="155" t="s">
        <v>5520</v>
      </c>
      <c r="F679" s="138" t="s">
        <v>5521</v>
      </c>
      <c r="G679" s="155" t="s">
        <v>3886</v>
      </c>
      <c r="H679" s="155" t="s">
        <v>2088</v>
      </c>
      <c r="I679" s="155" t="s">
        <v>5522</v>
      </c>
      <c r="J679" s="155"/>
      <c r="K679" s="155" t="s">
        <v>5523</v>
      </c>
      <c r="L679" s="155" t="s">
        <v>5524</v>
      </c>
    </row>
    <row r="680" spans="1:12" s="129" customFormat="1" hidden="1" x14ac:dyDescent="0.25">
      <c r="A680" s="149" t="str">
        <f t="shared" si="10"/>
        <v>CFE-CGC74</v>
      </c>
      <c r="B680" s="130" t="s">
        <v>29</v>
      </c>
      <c r="C680" s="134">
        <v>74</v>
      </c>
      <c r="D680" s="129" t="s">
        <v>1624</v>
      </c>
      <c r="E680" s="155" t="s">
        <v>5525</v>
      </c>
      <c r="F680" s="138" t="s">
        <v>5526</v>
      </c>
      <c r="G680" s="155" t="s">
        <v>1627</v>
      </c>
      <c r="H680" s="155" t="s">
        <v>2092</v>
      </c>
      <c r="I680" s="155" t="s">
        <v>5527</v>
      </c>
      <c r="J680" s="155"/>
      <c r="K680" s="153" t="s">
        <v>5528</v>
      </c>
      <c r="L680" s="155" t="s">
        <v>5529</v>
      </c>
    </row>
    <row r="681" spans="1:12" s="129" customFormat="1" hidden="1" x14ac:dyDescent="0.25">
      <c r="A681" s="149" t="str">
        <f t="shared" si="10"/>
        <v>CFE-CGC75</v>
      </c>
      <c r="B681" s="130" t="s">
        <v>29</v>
      </c>
      <c r="C681" s="134">
        <v>75</v>
      </c>
      <c r="D681" s="129" t="s">
        <v>1632</v>
      </c>
      <c r="E681" s="155" t="s">
        <v>5530</v>
      </c>
      <c r="F681" s="138" t="s">
        <v>5531</v>
      </c>
      <c r="G681" s="155" t="s">
        <v>5532</v>
      </c>
      <c r="H681" s="155" t="s">
        <v>656</v>
      </c>
      <c r="I681" s="155" t="s">
        <v>5533</v>
      </c>
      <c r="J681" s="155"/>
      <c r="K681" s="155" t="s">
        <v>5534</v>
      </c>
      <c r="L681" s="155" t="s">
        <v>5535</v>
      </c>
    </row>
    <row r="682" spans="1:12" s="129" customFormat="1" hidden="1" x14ac:dyDescent="0.25">
      <c r="A682" s="149" t="str">
        <f t="shared" si="10"/>
        <v>CFE-CGC76</v>
      </c>
      <c r="B682" s="130" t="s">
        <v>29</v>
      </c>
      <c r="C682" s="134">
        <v>76</v>
      </c>
      <c r="D682" s="129" t="s">
        <v>1640</v>
      </c>
      <c r="E682" s="155" t="s">
        <v>5536</v>
      </c>
      <c r="F682" s="138" t="s">
        <v>5537</v>
      </c>
      <c r="G682" s="155" t="s">
        <v>1643</v>
      </c>
      <c r="H682" s="155" t="s">
        <v>1644</v>
      </c>
      <c r="I682" s="155" t="s">
        <v>5538</v>
      </c>
      <c r="J682" s="155"/>
      <c r="K682" s="155" t="s">
        <v>5539</v>
      </c>
      <c r="L682" s="155" t="s">
        <v>5540</v>
      </c>
    </row>
    <row r="683" spans="1:12" s="129" customFormat="1" hidden="1" x14ac:dyDescent="0.25">
      <c r="A683" s="149" t="str">
        <f t="shared" si="10"/>
        <v>CFE-CGC77</v>
      </c>
      <c r="B683" s="130" t="s">
        <v>29</v>
      </c>
      <c r="C683" s="134">
        <v>77</v>
      </c>
      <c r="D683" s="129" t="s">
        <v>1649</v>
      </c>
      <c r="E683" s="155" t="s">
        <v>5541</v>
      </c>
      <c r="F683" s="155" t="s">
        <v>1651</v>
      </c>
      <c r="G683" s="155" t="s">
        <v>3140</v>
      </c>
      <c r="H683" s="155" t="s">
        <v>2103</v>
      </c>
      <c r="I683" s="155" t="s">
        <v>5542</v>
      </c>
      <c r="J683" s="155"/>
      <c r="K683" s="155" t="s">
        <v>5543</v>
      </c>
      <c r="L683" s="155" t="s">
        <v>5544</v>
      </c>
    </row>
    <row r="684" spans="1:12" s="129" customFormat="1" hidden="1" x14ac:dyDescent="0.25">
      <c r="A684" s="149" t="str">
        <f t="shared" si="10"/>
        <v>CFE-CGC78</v>
      </c>
      <c r="B684" s="130" t="s">
        <v>29</v>
      </c>
      <c r="C684" s="134">
        <v>78</v>
      </c>
      <c r="D684" s="129" t="s">
        <v>1657</v>
      </c>
      <c r="E684" s="155" t="s">
        <v>5545</v>
      </c>
      <c r="F684" s="155" t="s">
        <v>5546</v>
      </c>
      <c r="G684" s="155" t="s">
        <v>1660</v>
      </c>
      <c r="H684" s="155" t="s">
        <v>2107</v>
      </c>
      <c r="I684" s="155" t="s">
        <v>5547</v>
      </c>
      <c r="J684" s="155"/>
      <c r="K684" s="155" t="s">
        <v>5548</v>
      </c>
      <c r="L684" s="155" t="s">
        <v>5549</v>
      </c>
    </row>
    <row r="685" spans="1:12" s="129" customFormat="1" hidden="1" x14ac:dyDescent="0.25">
      <c r="A685" s="149" t="str">
        <f t="shared" si="10"/>
        <v>CFE-CGC79</v>
      </c>
      <c r="B685" s="130" t="s">
        <v>29</v>
      </c>
      <c r="C685" s="134">
        <v>79</v>
      </c>
      <c r="D685" s="129" t="s">
        <v>1664</v>
      </c>
      <c r="E685" s="155" t="s">
        <v>5550</v>
      </c>
      <c r="F685" s="138" t="s">
        <v>5551</v>
      </c>
      <c r="G685" s="155" t="s">
        <v>5552</v>
      </c>
      <c r="H685" s="155" t="s">
        <v>5553</v>
      </c>
      <c r="I685" s="155" t="s">
        <v>5554</v>
      </c>
      <c r="J685" s="155"/>
      <c r="K685" s="155" t="s">
        <v>5555</v>
      </c>
      <c r="L685" s="155" t="s">
        <v>5556</v>
      </c>
    </row>
    <row r="686" spans="1:12" s="129" customFormat="1" hidden="1" x14ac:dyDescent="0.25">
      <c r="A686" s="149" t="str">
        <f t="shared" si="10"/>
        <v>CFE-CGC80</v>
      </c>
      <c r="B686" s="130" t="s">
        <v>29</v>
      </c>
      <c r="C686" s="134">
        <v>80</v>
      </c>
      <c r="D686" s="129" t="s">
        <v>1673</v>
      </c>
      <c r="E686" s="155" t="s">
        <v>5557</v>
      </c>
      <c r="F686" s="138" t="s">
        <v>5558</v>
      </c>
      <c r="G686" s="155" t="s">
        <v>2778</v>
      </c>
      <c r="H686" s="155" t="s">
        <v>2115</v>
      </c>
      <c r="I686" s="155" t="s">
        <v>5559</v>
      </c>
      <c r="J686" s="155"/>
      <c r="K686" s="155" t="s">
        <v>5560</v>
      </c>
      <c r="L686" s="155" t="s">
        <v>5561</v>
      </c>
    </row>
    <row r="687" spans="1:12" s="129" customFormat="1" hidden="1" x14ac:dyDescent="0.25">
      <c r="A687" s="149" t="str">
        <f t="shared" si="10"/>
        <v>CFE-CGC81</v>
      </c>
      <c r="B687" s="130" t="s">
        <v>29</v>
      </c>
      <c r="C687" s="134">
        <v>81</v>
      </c>
      <c r="D687" s="129" t="s">
        <v>1680</v>
      </c>
      <c r="E687" s="155" t="s">
        <v>5562</v>
      </c>
      <c r="F687" s="155" t="s">
        <v>5563</v>
      </c>
      <c r="G687" s="155" t="s">
        <v>1683</v>
      </c>
      <c r="H687" s="155" t="s">
        <v>2120</v>
      </c>
      <c r="I687" s="155" t="s">
        <v>5564</v>
      </c>
      <c r="J687" s="155"/>
      <c r="K687" s="155" t="s">
        <v>5565</v>
      </c>
      <c r="L687" s="155" t="s">
        <v>5566</v>
      </c>
    </row>
    <row r="688" spans="1:12" s="129" customFormat="1" hidden="1" x14ac:dyDescent="0.25">
      <c r="A688" s="149" t="str">
        <f t="shared" si="10"/>
        <v>CFE-CGC82</v>
      </c>
      <c r="B688" s="130" t="s">
        <v>29</v>
      </c>
      <c r="C688" s="134">
        <v>82</v>
      </c>
      <c r="D688" s="129" t="s">
        <v>1687</v>
      </c>
      <c r="E688" s="155" t="s">
        <v>5567</v>
      </c>
      <c r="F688" s="155" t="s">
        <v>5568</v>
      </c>
      <c r="G688" s="155" t="s">
        <v>2783</v>
      </c>
      <c r="H688" s="155" t="s">
        <v>2124</v>
      </c>
      <c r="I688" s="155" t="s">
        <v>5569</v>
      </c>
      <c r="J688" s="155"/>
      <c r="K688" s="155" t="s">
        <v>5570</v>
      </c>
      <c r="L688" s="155" t="s">
        <v>5571</v>
      </c>
    </row>
    <row r="689" spans="1:12" s="129" customFormat="1" hidden="1" x14ac:dyDescent="0.25">
      <c r="A689" s="149" t="str">
        <f t="shared" si="10"/>
        <v>CFE-CGC83</v>
      </c>
      <c r="B689" s="130" t="s">
        <v>29</v>
      </c>
      <c r="C689" s="134">
        <v>83</v>
      </c>
      <c r="D689" s="129" t="s">
        <v>1694</v>
      </c>
      <c r="E689" s="155" t="s">
        <v>5572</v>
      </c>
      <c r="F689" s="138" t="s">
        <v>5573</v>
      </c>
      <c r="G689" s="155" t="s">
        <v>3165</v>
      </c>
      <c r="H689" s="155" t="s">
        <v>2786</v>
      </c>
      <c r="I689" s="155" t="s">
        <v>5574</v>
      </c>
      <c r="J689" s="155"/>
      <c r="K689" s="155" t="s">
        <v>5575</v>
      </c>
      <c r="L689" s="155" t="s">
        <v>5576</v>
      </c>
    </row>
    <row r="690" spans="1:12" s="129" customFormat="1" hidden="1" x14ac:dyDescent="0.25">
      <c r="A690" s="149" t="str">
        <f t="shared" si="10"/>
        <v>CFE-CGC84</v>
      </c>
      <c r="B690" s="130" t="s">
        <v>29</v>
      </c>
      <c r="C690" s="134">
        <v>84</v>
      </c>
      <c r="D690" s="129" t="s">
        <v>1702</v>
      </c>
      <c r="E690" s="155" t="s">
        <v>5577</v>
      </c>
      <c r="F690" s="138" t="s">
        <v>5578</v>
      </c>
      <c r="G690" s="155" t="s">
        <v>2789</v>
      </c>
      <c r="H690" s="155" t="s">
        <v>5579</v>
      </c>
      <c r="I690" s="155" t="s">
        <v>5580</v>
      </c>
      <c r="J690" s="155"/>
      <c r="K690" s="155" t="s">
        <v>5581</v>
      </c>
      <c r="L690" s="155" t="s">
        <v>5582</v>
      </c>
    </row>
    <row r="691" spans="1:12" s="129" customFormat="1" hidden="1" x14ac:dyDescent="0.25">
      <c r="A691" s="149" t="str">
        <f t="shared" si="10"/>
        <v>CFE-CGC85</v>
      </c>
      <c r="B691" s="130" t="s">
        <v>29</v>
      </c>
      <c r="C691" s="134">
        <v>85</v>
      </c>
      <c r="D691" s="129" t="s">
        <v>1709</v>
      </c>
      <c r="E691" s="155" t="s">
        <v>5583</v>
      </c>
      <c r="F691" s="155" t="s">
        <v>5584</v>
      </c>
      <c r="G691" s="155" t="s">
        <v>3950</v>
      </c>
      <c r="H691" s="155" t="s">
        <v>2136</v>
      </c>
      <c r="I691" s="155" t="s">
        <v>5585</v>
      </c>
      <c r="J691" s="155"/>
      <c r="K691" s="155" t="s">
        <v>5586</v>
      </c>
      <c r="L691" s="155" t="s">
        <v>5587</v>
      </c>
    </row>
    <row r="692" spans="1:12" s="129" customFormat="1" hidden="1" x14ac:dyDescent="0.25">
      <c r="A692" s="149" t="str">
        <f t="shared" si="10"/>
        <v>CFE-CGC86</v>
      </c>
      <c r="B692" s="130" t="s">
        <v>29</v>
      </c>
      <c r="C692" s="134">
        <v>86</v>
      </c>
      <c r="D692" s="129" t="s">
        <v>1716</v>
      </c>
      <c r="E692" s="155" t="s">
        <v>5588</v>
      </c>
      <c r="F692" s="155" t="s">
        <v>5589</v>
      </c>
      <c r="G692" s="155" t="s">
        <v>2795</v>
      </c>
      <c r="H692" s="155" t="s">
        <v>5590</v>
      </c>
      <c r="I692" s="155" t="s">
        <v>5591</v>
      </c>
      <c r="J692" s="155"/>
      <c r="K692" s="155" t="s">
        <v>5592</v>
      </c>
      <c r="L692" s="155" t="s">
        <v>5593</v>
      </c>
    </row>
    <row r="693" spans="1:12" s="129" customFormat="1" hidden="1" x14ac:dyDescent="0.25">
      <c r="A693" s="149" t="str">
        <f t="shared" si="10"/>
        <v>CFE-CGC87</v>
      </c>
      <c r="B693" s="130" t="s">
        <v>29</v>
      </c>
      <c r="C693" s="134">
        <v>87</v>
      </c>
      <c r="D693" s="129" t="s">
        <v>1723</v>
      </c>
      <c r="E693" s="155" t="s">
        <v>5594</v>
      </c>
      <c r="F693" s="155" t="s">
        <v>5595</v>
      </c>
      <c r="G693" s="155" t="s">
        <v>1726</v>
      </c>
      <c r="H693" s="155" t="s">
        <v>5596</v>
      </c>
      <c r="I693" s="155" t="s">
        <v>5597</v>
      </c>
      <c r="J693" s="155"/>
      <c r="K693" s="155" t="s">
        <v>5598</v>
      </c>
      <c r="L693" s="155" t="s">
        <v>5599</v>
      </c>
    </row>
    <row r="694" spans="1:12" s="129" customFormat="1" hidden="1" x14ac:dyDescent="0.25">
      <c r="A694" s="149" t="str">
        <f t="shared" si="10"/>
        <v>CFE-CGC88</v>
      </c>
      <c r="B694" s="130" t="s">
        <v>29</v>
      </c>
      <c r="C694" s="134">
        <v>88</v>
      </c>
      <c r="D694" s="129" t="s">
        <v>1730</v>
      </c>
      <c r="E694" s="155" t="s">
        <v>5600</v>
      </c>
      <c r="F694" s="155" t="s">
        <v>5601</v>
      </c>
      <c r="G694" s="155" t="s">
        <v>3190</v>
      </c>
      <c r="H694" s="155" t="s">
        <v>3191</v>
      </c>
      <c r="I694" s="155" t="s">
        <v>5602</v>
      </c>
      <c r="J694" s="153" t="s">
        <v>5603</v>
      </c>
      <c r="K694" s="155" t="s">
        <v>5604</v>
      </c>
      <c r="L694" s="155" t="s">
        <v>5605</v>
      </c>
    </row>
    <row r="695" spans="1:12" s="129" customFormat="1" hidden="1" x14ac:dyDescent="0.25">
      <c r="A695" s="149" t="str">
        <f t="shared" si="10"/>
        <v>CFE-CGC89</v>
      </c>
      <c r="B695" s="130" t="s">
        <v>29</v>
      </c>
      <c r="C695" s="134">
        <v>89</v>
      </c>
      <c r="D695" s="129" t="s">
        <v>1737</v>
      </c>
      <c r="E695" s="155" t="s">
        <v>5606</v>
      </c>
      <c r="F695" s="138" t="s">
        <v>5607</v>
      </c>
      <c r="G695" s="155" t="s">
        <v>2803</v>
      </c>
      <c r="H695" s="155" t="s">
        <v>2144</v>
      </c>
      <c r="I695" s="155" t="s">
        <v>5608</v>
      </c>
      <c r="J695" s="155"/>
      <c r="K695" s="155" t="s">
        <v>5609</v>
      </c>
      <c r="L695" s="155" t="s">
        <v>5610</v>
      </c>
    </row>
    <row r="696" spans="1:12" s="129" customFormat="1" hidden="1" x14ac:dyDescent="0.25">
      <c r="A696" s="149" t="str">
        <f t="shared" si="10"/>
        <v>CFE-CGC90</v>
      </c>
      <c r="B696" s="130" t="s">
        <v>29</v>
      </c>
      <c r="C696" s="134">
        <v>90</v>
      </c>
      <c r="D696" s="129" t="s">
        <v>1745</v>
      </c>
      <c r="E696" s="155" t="s">
        <v>5611</v>
      </c>
      <c r="F696" s="138" t="s">
        <v>5612</v>
      </c>
      <c r="G696" s="155" t="s">
        <v>2806</v>
      </c>
      <c r="H696" s="155" t="s">
        <v>2807</v>
      </c>
      <c r="I696" s="155" t="s">
        <v>5613</v>
      </c>
      <c r="J696" s="155"/>
      <c r="K696" s="155" t="s">
        <v>5614</v>
      </c>
      <c r="L696" s="155" t="s">
        <v>5615</v>
      </c>
    </row>
    <row r="697" spans="1:12" s="129" customFormat="1" hidden="1" x14ac:dyDescent="0.25">
      <c r="A697" s="149" t="str">
        <f t="shared" si="10"/>
        <v>CFE-CGC91</v>
      </c>
      <c r="B697" s="130" t="s">
        <v>29</v>
      </c>
      <c r="C697" s="134">
        <v>91</v>
      </c>
      <c r="D697" s="129" t="s">
        <v>1752</v>
      </c>
      <c r="E697" s="155" t="s">
        <v>5616</v>
      </c>
      <c r="F697" s="138" t="s">
        <v>5617</v>
      </c>
      <c r="G697" s="155" t="s">
        <v>1755</v>
      </c>
      <c r="H697" s="155" t="s">
        <v>5618</v>
      </c>
      <c r="I697" s="155" t="s">
        <v>5619</v>
      </c>
      <c r="J697" s="155"/>
      <c r="K697" s="155" t="s">
        <v>5620</v>
      </c>
      <c r="L697" s="155" t="s">
        <v>5621</v>
      </c>
    </row>
    <row r="698" spans="1:12" s="129" customFormat="1" hidden="1" x14ac:dyDescent="0.25">
      <c r="A698" s="149" t="str">
        <f t="shared" si="10"/>
        <v>CFE-CGC92</v>
      </c>
      <c r="B698" s="130" t="s">
        <v>29</v>
      </c>
      <c r="C698" s="129">
        <v>92</v>
      </c>
      <c r="D698" s="129" t="s">
        <v>1760</v>
      </c>
      <c r="E698" s="155" t="s">
        <v>5622</v>
      </c>
      <c r="F698" s="138" t="s">
        <v>5623</v>
      </c>
      <c r="G698" s="155" t="s">
        <v>5624</v>
      </c>
      <c r="H698" s="155" t="s">
        <v>5625</v>
      </c>
      <c r="I698" s="155" t="s">
        <v>5626</v>
      </c>
      <c r="J698" s="153" t="s">
        <v>5627</v>
      </c>
      <c r="K698" s="155" t="s">
        <v>5628</v>
      </c>
      <c r="L698" s="155" t="s">
        <v>5629</v>
      </c>
    </row>
    <row r="699" spans="1:12" s="129" customFormat="1" hidden="1" x14ac:dyDescent="0.25">
      <c r="A699" s="149" t="str">
        <f t="shared" si="10"/>
        <v>CFE-CGC93</v>
      </c>
      <c r="B699" s="130" t="s">
        <v>29</v>
      </c>
      <c r="C699" s="129">
        <v>93</v>
      </c>
      <c r="D699" s="129" t="s">
        <v>1768</v>
      </c>
      <c r="E699" s="155" t="s">
        <v>5630</v>
      </c>
      <c r="F699" s="138" t="s">
        <v>5631</v>
      </c>
      <c r="G699" s="155" t="s">
        <v>5632</v>
      </c>
      <c r="H699" s="155" t="s">
        <v>5633</v>
      </c>
      <c r="I699" s="155" t="s">
        <v>5189</v>
      </c>
      <c r="J699" s="153" t="s">
        <v>5634</v>
      </c>
      <c r="K699" s="155" t="s">
        <v>5635</v>
      </c>
      <c r="L699" s="155" t="s">
        <v>5636</v>
      </c>
    </row>
    <row r="700" spans="1:12" s="129" customFormat="1" hidden="1" x14ac:dyDescent="0.25">
      <c r="A700" s="149" t="str">
        <f t="shared" si="10"/>
        <v>CFE-CGC94</v>
      </c>
      <c r="B700" s="130" t="s">
        <v>29</v>
      </c>
      <c r="C700" s="129">
        <v>94</v>
      </c>
      <c r="D700" s="129" t="s">
        <v>1775</v>
      </c>
      <c r="E700" s="155" t="s">
        <v>5637</v>
      </c>
      <c r="F700" s="138" t="s">
        <v>5638</v>
      </c>
      <c r="G700" s="155" t="s">
        <v>1778</v>
      </c>
      <c r="H700" s="155" t="s">
        <v>5639</v>
      </c>
      <c r="I700" s="155" t="s">
        <v>5640</v>
      </c>
      <c r="J700" s="155" t="s">
        <v>5640</v>
      </c>
      <c r="K700" s="155" t="s">
        <v>5641</v>
      </c>
      <c r="L700" s="155" t="s">
        <v>5642</v>
      </c>
    </row>
    <row r="701" spans="1:12" s="129" customFormat="1" hidden="1" x14ac:dyDescent="0.25">
      <c r="A701" s="129" t="str">
        <f t="shared" si="10"/>
        <v>CFE-CGC95</v>
      </c>
      <c r="B701" s="130" t="s">
        <v>29</v>
      </c>
      <c r="C701" s="129">
        <v>95</v>
      </c>
      <c r="D701" s="129" t="s">
        <v>1783</v>
      </c>
      <c r="E701" s="155" t="s">
        <v>5643</v>
      </c>
      <c r="F701" s="138" t="s">
        <v>5644</v>
      </c>
      <c r="G701" s="155" t="s">
        <v>3999</v>
      </c>
      <c r="H701" s="155" t="s">
        <v>5645</v>
      </c>
      <c r="I701" s="155" t="s">
        <v>5646</v>
      </c>
      <c r="J701" s="155" t="s">
        <v>5646</v>
      </c>
      <c r="K701" s="155" t="s">
        <v>5647</v>
      </c>
      <c r="L701" s="155" t="s">
        <v>5648</v>
      </c>
    </row>
  </sheetData>
  <autoFilter ref="A1:L701" xr:uid="{00000000-0009-0000-0000-000005000000}">
    <filterColumn colId="1">
      <filters>
        <filter val="CGT-FO"/>
      </filters>
    </filterColumn>
  </autoFilter>
  <sortState xmlns:xlrd2="http://schemas.microsoft.com/office/spreadsheetml/2017/richdata2" ref="A2:L605">
    <sortCondition ref="B2:B605"/>
    <sortCondition ref="C2:C605"/>
  </sortState>
  <hyperlinks>
    <hyperlink ref="K622" r:id="rId1" xr:uid="{00000000-0004-0000-0500-000000000000}"/>
    <hyperlink ref="K644" r:id="rId2" xr:uid="{00000000-0004-0000-0500-000001000000}"/>
    <hyperlink ref="K671" r:id="rId3" xr:uid="{00000000-0004-0000-0500-000002000000}"/>
    <hyperlink ref="K680" r:id="rId4" xr:uid="{00000000-0004-0000-0500-000003000000}"/>
    <hyperlink ref="J611" r:id="rId5" xr:uid="{00000000-0004-0000-0500-000004000000}"/>
    <hyperlink ref="J644" r:id="rId6" xr:uid="{00000000-0004-0000-0500-000005000000}"/>
    <hyperlink ref="J699" r:id="rId7" xr:uid="{00000000-0004-0000-0500-000006000000}"/>
    <hyperlink ref="J694" r:id="rId8" xr:uid="{00000000-0004-0000-0500-000007000000}"/>
    <hyperlink ref="J698" r:id="rId9" xr:uid="{00000000-0004-0000-0500-000008000000}"/>
    <hyperlink ref="J663" r:id="rId10" xr:uid="{00000000-0004-0000-0500-000009000000}"/>
    <hyperlink ref="J676" r:id="rId11" xr:uid="{00000000-0004-0000-0500-00000A000000}"/>
  </hyperlinks>
  <pageMargins left="0.7" right="0.7" top="0.75" bottom="0.75" header="0.3" footer="0.3"/>
  <pageSetup paperSize="9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B101"/>
  <sheetViews>
    <sheetView workbookViewId="0">
      <selection activeCell="B23" sqref="B23"/>
    </sheetView>
  </sheetViews>
  <sheetFormatPr baseColWidth="10" defaultRowHeight="15" x14ac:dyDescent="0.25"/>
  <cols>
    <col min="1" max="1" width="5.5703125" bestFit="1" customWidth="1"/>
    <col min="2" max="2" width="23.42578125" bestFit="1" customWidth="1"/>
  </cols>
  <sheetData>
    <row r="1" spans="1:2" x14ac:dyDescent="0.25">
      <c r="A1" s="52" t="s">
        <v>1056</v>
      </c>
      <c r="B1" s="51" t="s">
        <v>1057</v>
      </c>
    </row>
    <row r="2" spans="1:2" x14ac:dyDescent="0.25">
      <c r="A2" s="52" t="s">
        <v>1065</v>
      </c>
      <c r="B2" s="51" t="s">
        <v>1066</v>
      </c>
    </row>
    <row r="3" spans="1:2" x14ac:dyDescent="0.25">
      <c r="A3" s="43" t="s">
        <v>1073</v>
      </c>
      <c r="B3" s="44" t="s">
        <v>1074</v>
      </c>
    </row>
    <row r="4" spans="1:2" x14ac:dyDescent="0.25">
      <c r="A4" s="43" t="s">
        <v>1082</v>
      </c>
      <c r="B4" s="44" t="s">
        <v>1083</v>
      </c>
    </row>
    <row r="5" spans="1:2" x14ac:dyDescent="0.25">
      <c r="A5" s="43" t="s">
        <v>1091</v>
      </c>
      <c r="B5" s="44" t="s">
        <v>1092</v>
      </c>
    </row>
    <row r="6" spans="1:2" x14ac:dyDescent="0.25">
      <c r="A6" s="43" t="s">
        <v>1100</v>
      </c>
      <c r="B6" s="44" t="s">
        <v>1101</v>
      </c>
    </row>
    <row r="7" spans="1:2" x14ac:dyDescent="0.25">
      <c r="A7" s="43" t="s">
        <v>1107</v>
      </c>
      <c r="B7" s="44" t="s">
        <v>1108</v>
      </c>
    </row>
    <row r="8" spans="1:2" x14ac:dyDescent="0.25">
      <c r="A8" s="43" t="s">
        <v>1116</v>
      </c>
      <c r="B8" s="44" t="s">
        <v>1117</v>
      </c>
    </row>
    <row r="9" spans="1:2" x14ac:dyDescent="0.25">
      <c r="A9" s="43" t="s">
        <v>1124</v>
      </c>
      <c r="B9" s="44" t="s">
        <v>1125</v>
      </c>
    </row>
    <row r="10" spans="1:2" x14ac:dyDescent="0.25">
      <c r="A10" s="45">
        <v>10</v>
      </c>
      <c r="B10" s="44" t="s">
        <v>1132</v>
      </c>
    </row>
    <row r="11" spans="1:2" x14ac:dyDescent="0.25">
      <c r="A11" s="45">
        <v>11</v>
      </c>
      <c r="B11" s="44" t="s">
        <v>1138</v>
      </c>
    </row>
    <row r="12" spans="1:2" x14ac:dyDescent="0.25">
      <c r="A12" s="45">
        <v>12</v>
      </c>
      <c r="B12" s="44" t="s">
        <v>1144</v>
      </c>
    </row>
    <row r="13" spans="1:2" x14ac:dyDescent="0.25">
      <c r="A13" s="45">
        <v>13</v>
      </c>
      <c r="B13" s="44" t="s">
        <v>1153</v>
      </c>
    </row>
    <row r="14" spans="1:2" x14ac:dyDescent="0.25">
      <c r="A14" s="45">
        <v>14</v>
      </c>
      <c r="B14" s="44" t="s">
        <v>1160</v>
      </c>
    </row>
    <row r="15" spans="1:2" x14ac:dyDescent="0.25">
      <c r="A15" s="46">
        <v>15</v>
      </c>
      <c r="B15" s="47" t="s">
        <v>1168</v>
      </c>
    </row>
    <row r="16" spans="1:2" x14ac:dyDescent="0.25">
      <c r="A16" s="46">
        <v>16</v>
      </c>
      <c r="B16" s="47" t="s">
        <v>1175</v>
      </c>
    </row>
    <row r="17" spans="1:2" x14ac:dyDescent="0.25">
      <c r="A17" s="46">
        <v>17</v>
      </c>
      <c r="B17" s="47" t="s">
        <v>1183</v>
      </c>
    </row>
    <row r="18" spans="1:2" x14ac:dyDescent="0.25">
      <c r="A18" s="46">
        <v>18</v>
      </c>
      <c r="B18" s="47" t="s">
        <v>1191</v>
      </c>
    </row>
    <row r="19" spans="1:2" x14ac:dyDescent="0.25">
      <c r="A19" s="45">
        <v>19</v>
      </c>
      <c r="B19" s="44" t="s">
        <v>1199</v>
      </c>
    </row>
    <row r="20" spans="1:2" x14ac:dyDescent="0.25">
      <c r="A20" s="45" t="s">
        <v>1208</v>
      </c>
      <c r="B20" s="44" t="s">
        <v>1209</v>
      </c>
    </row>
    <row r="21" spans="1:2" x14ac:dyDescent="0.25">
      <c r="A21" s="45" t="s">
        <v>1216</v>
      </c>
      <c r="B21" s="44" t="s">
        <v>1217</v>
      </c>
    </row>
    <row r="22" spans="1:2" x14ac:dyDescent="0.25">
      <c r="A22" s="45">
        <v>21</v>
      </c>
      <c r="B22" s="44" t="s">
        <v>1224</v>
      </c>
    </row>
    <row r="23" spans="1:2" x14ac:dyDescent="0.25">
      <c r="A23" s="45">
        <v>22</v>
      </c>
      <c r="B23" s="44" t="s">
        <v>1232</v>
      </c>
    </row>
    <row r="24" spans="1:2" x14ac:dyDescent="0.25">
      <c r="A24" s="45">
        <v>23</v>
      </c>
      <c r="B24" s="44" t="s">
        <v>1240</v>
      </c>
    </row>
    <row r="25" spans="1:2" x14ac:dyDescent="0.25">
      <c r="A25" s="45">
        <v>24</v>
      </c>
      <c r="B25" s="44" t="s">
        <v>1247</v>
      </c>
    </row>
    <row r="26" spans="1:2" x14ac:dyDescent="0.25">
      <c r="A26" s="45">
        <v>25</v>
      </c>
      <c r="B26" s="44" t="s">
        <v>1255</v>
      </c>
    </row>
    <row r="27" spans="1:2" x14ac:dyDescent="0.25">
      <c r="A27" s="45">
        <v>26</v>
      </c>
      <c r="B27" s="44" t="s">
        <v>1263</v>
      </c>
    </row>
    <row r="28" spans="1:2" x14ac:dyDescent="0.25">
      <c r="A28" s="45">
        <v>27</v>
      </c>
      <c r="B28" s="44" t="s">
        <v>1265</v>
      </c>
    </row>
    <row r="29" spans="1:2" x14ac:dyDescent="0.25">
      <c r="A29" s="45">
        <v>28</v>
      </c>
      <c r="B29" s="44" t="s">
        <v>1273</v>
      </c>
    </row>
    <row r="30" spans="1:2" x14ac:dyDescent="0.25">
      <c r="A30" s="45">
        <v>29</v>
      </c>
      <c r="B30" s="44" t="s">
        <v>1281</v>
      </c>
    </row>
    <row r="31" spans="1:2" x14ac:dyDescent="0.25">
      <c r="A31" s="45">
        <v>30</v>
      </c>
      <c r="B31" s="44" t="s">
        <v>1290</v>
      </c>
    </row>
    <row r="32" spans="1:2" x14ac:dyDescent="0.25">
      <c r="A32" s="45">
        <v>31</v>
      </c>
      <c r="B32" s="44" t="s">
        <v>1298</v>
      </c>
    </row>
    <row r="33" spans="1:2" x14ac:dyDescent="0.25">
      <c r="A33" s="45">
        <v>32</v>
      </c>
      <c r="B33" s="44" t="s">
        <v>1306</v>
      </c>
    </row>
    <row r="34" spans="1:2" x14ac:dyDescent="0.25">
      <c r="A34" s="45">
        <v>33</v>
      </c>
      <c r="B34" s="44" t="s">
        <v>1315</v>
      </c>
    </row>
    <row r="35" spans="1:2" x14ac:dyDescent="0.25">
      <c r="A35" s="45">
        <v>34</v>
      </c>
      <c r="B35" s="44" t="s">
        <v>1323</v>
      </c>
    </row>
    <row r="36" spans="1:2" x14ac:dyDescent="0.25">
      <c r="A36" s="45">
        <v>35</v>
      </c>
      <c r="B36" s="44" t="s">
        <v>1332</v>
      </c>
    </row>
    <row r="37" spans="1:2" x14ac:dyDescent="0.25">
      <c r="A37" s="45">
        <v>36</v>
      </c>
      <c r="B37" s="44" t="s">
        <v>1341</v>
      </c>
    </row>
    <row r="38" spans="1:2" x14ac:dyDescent="0.25">
      <c r="A38" s="45">
        <v>37</v>
      </c>
      <c r="B38" s="44" t="s">
        <v>1349</v>
      </c>
    </row>
    <row r="39" spans="1:2" x14ac:dyDescent="0.25">
      <c r="A39" s="45">
        <v>38</v>
      </c>
      <c r="B39" s="44" t="s">
        <v>1355</v>
      </c>
    </row>
    <row r="40" spans="1:2" x14ac:dyDescent="0.25">
      <c r="A40" s="45">
        <v>39</v>
      </c>
      <c r="B40" s="44" t="s">
        <v>1361</v>
      </c>
    </row>
    <row r="41" spans="1:2" x14ac:dyDescent="0.25">
      <c r="A41" s="45">
        <v>40</v>
      </c>
      <c r="B41" s="44" t="s">
        <v>1368</v>
      </c>
    </row>
    <row r="42" spans="1:2" x14ac:dyDescent="0.25">
      <c r="A42" s="45">
        <v>41</v>
      </c>
      <c r="B42" s="44" t="s">
        <v>1373</v>
      </c>
    </row>
    <row r="43" spans="1:2" x14ac:dyDescent="0.25">
      <c r="A43" s="45">
        <v>42</v>
      </c>
      <c r="B43" s="44" t="s">
        <v>1380</v>
      </c>
    </row>
    <row r="44" spans="1:2" x14ac:dyDescent="0.25">
      <c r="A44" s="45">
        <v>43</v>
      </c>
      <c r="B44" s="44" t="s">
        <v>1387</v>
      </c>
    </row>
    <row r="45" spans="1:2" x14ac:dyDescent="0.25">
      <c r="A45" s="45">
        <v>44</v>
      </c>
      <c r="B45" s="44" t="s">
        <v>1395</v>
      </c>
    </row>
    <row r="46" spans="1:2" x14ac:dyDescent="0.25">
      <c r="A46" s="53">
        <v>45</v>
      </c>
      <c r="B46" s="51" t="s">
        <v>1404</v>
      </c>
    </row>
    <row r="47" spans="1:2" x14ac:dyDescent="0.25">
      <c r="A47" s="53">
        <v>46</v>
      </c>
      <c r="B47" s="51" t="s">
        <v>1412</v>
      </c>
    </row>
    <row r="48" spans="1:2" x14ac:dyDescent="0.25">
      <c r="A48" s="53">
        <v>47</v>
      </c>
      <c r="B48" s="51" t="s">
        <v>1420</v>
      </c>
    </row>
    <row r="49" spans="1:2" x14ac:dyDescent="0.25">
      <c r="A49" s="53">
        <v>48</v>
      </c>
      <c r="B49" s="51" t="s">
        <v>1426</v>
      </c>
    </row>
    <row r="50" spans="1:2" x14ac:dyDescent="0.25">
      <c r="A50" s="53">
        <v>49</v>
      </c>
      <c r="B50" s="51" t="s">
        <v>1433</v>
      </c>
    </row>
    <row r="51" spans="1:2" x14ac:dyDescent="0.25">
      <c r="A51" s="53">
        <v>50</v>
      </c>
      <c r="B51" s="51" t="s">
        <v>1439</v>
      </c>
    </row>
    <row r="52" spans="1:2" x14ac:dyDescent="0.25">
      <c r="A52" s="53">
        <v>51</v>
      </c>
      <c r="B52" s="51" t="s">
        <v>1447</v>
      </c>
    </row>
    <row r="53" spans="1:2" x14ac:dyDescent="0.25">
      <c r="A53" s="53">
        <v>52</v>
      </c>
      <c r="B53" s="51" t="s">
        <v>1453</v>
      </c>
    </row>
    <row r="54" spans="1:2" x14ac:dyDescent="0.25">
      <c r="A54" s="53">
        <v>53</v>
      </c>
      <c r="B54" s="51" t="s">
        <v>1460</v>
      </c>
    </row>
    <row r="55" spans="1:2" x14ac:dyDescent="0.25">
      <c r="A55" s="53">
        <v>54</v>
      </c>
      <c r="B55" s="51" t="s">
        <v>1468</v>
      </c>
    </row>
    <row r="56" spans="1:2" x14ac:dyDescent="0.25">
      <c r="A56" s="53">
        <v>55</v>
      </c>
      <c r="B56" s="51" t="s">
        <v>1476</v>
      </c>
    </row>
    <row r="57" spans="1:2" x14ac:dyDescent="0.25">
      <c r="A57" s="53">
        <v>56</v>
      </c>
      <c r="B57" s="51" t="s">
        <v>1482</v>
      </c>
    </row>
    <row r="58" spans="1:2" x14ac:dyDescent="0.25">
      <c r="A58" s="53">
        <v>57</v>
      </c>
      <c r="B58" s="51" t="s">
        <v>1489</v>
      </c>
    </row>
    <row r="59" spans="1:2" x14ac:dyDescent="0.25">
      <c r="A59" s="53">
        <v>58</v>
      </c>
      <c r="B59" s="51" t="s">
        <v>1497</v>
      </c>
    </row>
    <row r="60" spans="1:2" x14ac:dyDescent="0.25">
      <c r="A60" s="53">
        <v>59</v>
      </c>
      <c r="B60" s="51" t="s">
        <v>1505</v>
      </c>
    </row>
    <row r="61" spans="1:2" x14ac:dyDescent="0.25">
      <c r="A61" s="53">
        <v>60</v>
      </c>
      <c r="B61" s="51" t="s">
        <v>1514</v>
      </c>
    </row>
    <row r="62" spans="1:2" x14ac:dyDescent="0.25">
      <c r="A62" s="53">
        <v>61</v>
      </c>
      <c r="B62" s="51" t="s">
        <v>1522</v>
      </c>
    </row>
    <row r="63" spans="1:2" x14ac:dyDescent="0.25">
      <c r="A63" s="53">
        <v>62</v>
      </c>
      <c r="B63" s="51" t="s">
        <v>1529</v>
      </c>
    </row>
    <row r="64" spans="1:2" x14ac:dyDescent="0.25">
      <c r="A64" s="53">
        <v>63</v>
      </c>
      <c r="B64" s="51" t="s">
        <v>1538</v>
      </c>
    </row>
    <row r="65" spans="1:2" x14ac:dyDescent="0.25">
      <c r="A65" s="53">
        <v>64</v>
      </c>
      <c r="B65" s="51" t="s">
        <v>1547</v>
      </c>
    </row>
    <row r="66" spans="1:2" x14ac:dyDescent="0.25">
      <c r="A66" s="53">
        <v>65</v>
      </c>
      <c r="B66" s="51" t="s">
        <v>1555</v>
      </c>
    </row>
    <row r="67" spans="1:2" x14ac:dyDescent="0.25">
      <c r="A67" s="53">
        <v>66</v>
      </c>
      <c r="B67" s="51" t="s">
        <v>1562</v>
      </c>
    </row>
    <row r="68" spans="1:2" x14ac:dyDescent="0.25">
      <c r="A68" s="53">
        <v>67</v>
      </c>
      <c r="B68" s="51" t="s">
        <v>1570</v>
      </c>
    </row>
    <row r="69" spans="1:2" x14ac:dyDescent="0.25">
      <c r="A69" s="53">
        <v>68</v>
      </c>
      <c r="B69" s="51" t="s">
        <v>1578</v>
      </c>
    </row>
    <row r="70" spans="1:2" x14ac:dyDescent="0.25">
      <c r="A70" s="53">
        <v>69</v>
      </c>
      <c r="B70" s="51" t="s">
        <v>1586</v>
      </c>
    </row>
    <row r="71" spans="1:2" x14ac:dyDescent="0.25">
      <c r="A71" s="53">
        <v>70</v>
      </c>
      <c r="B71" s="51" t="s">
        <v>1593</v>
      </c>
    </row>
    <row r="72" spans="1:2" x14ac:dyDescent="0.25">
      <c r="A72" s="53">
        <v>71</v>
      </c>
      <c r="B72" s="51" t="s">
        <v>1599</v>
      </c>
    </row>
    <row r="73" spans="1:2" x14ac:dyDescent="0.25">
      <c r="A73" s="53">
        <v>72</v>
      </c>
      <c r="B73" s="51" t="s">
        <v>1607</v>
      </c>
    </row>
    <row r="74" spans="1:2" x14ac:dyDescent="0.25">
      <c r="A74" s="53">
        <v>73</v>
      </c>
      <c r="B74" s="51" t="s">
        <v>1616</v>
      </c>
    </row>
    <row r="75" spans="1:2" x14ac:dyDescent="0.25">
      <c r="A75" s="53">
        <v>74</v>
      </c>
      <c r="B75" s="51" t="s">
        <v>1624</v>
      </c>
    </row>
    <row r="76" spans="1:2" x14ac:dyDescent="0.25">
      <c r="A76" s="53">
        <v>75</v>
      </c>
      <c r="B76" s="51" t="s">
        <v>1632</v>
      </c>
    </row>
    <row r="77" spans="1:2" x14ac:dyDescent="0.25">
      <c r="A77" s="53">
        <v>76</v>
      </c>
      <c r="B77" s="51" t="s">
        <v>1640</v>
      </c>
    </row>
    <row r="78" spans="1:2" x14ac:dyDescent="0.25">
      <c r="A78" s="53">
        <v>77</v>
      </c>
      <c r="B78" s="51" t="s">
        <v>1649</v>
      </c>
    </row>
    <row r="79" spans="1:2" x14ac:dyDescent="0.25">
      <c r="A79" s="53">
        <v>78</v>
      </c>
      <c r="B79" s="51" t="s">
        <v>1657</v>
      </c>
    </row>
    <row r="80" spans="1:2" x14ac:dyDescent="0.25">
      <c r="A80" s="53">
        <v>79</v>
      </c>
      <c r="B80" s="51" t="s">
        <v>1664</v>
      </c>
    </row>
    <row r="81" spans="1:2" x14ac:dyDescent="0.25">
      <c r="A81" s="53">
        <v>80</v>
      </c>
      <c r="B81" s="51" t="s">
        <v>1673</v>
      </c>
    </row>
    <row r="82" spans="1:2" x14ac:dyDescent="0.25">
      <c r="A82" s="53">
        <v>81</v>
      </c>
      <c r="B82" s="51" t="s">
        <v>1680</v>
      </c>
    </row>
    <row r="83" spans="1:2" x14ac:dyDescent="0.25">
      <c r="A83" s="53">
        <v>82</v>
      </c>
      <c r="B83" s="51" t="s">
        <v>1687</v>
      </c>
    </row>
    <row r="84" spans="1:2" x14ac:dyDescent="0.25">
      <c r="A84" s="53">
        <v>83</v>
      </c>
      <c r="B84" s="51" t="s">
        <v>1694</v>
      </c>
    </row>
    <row r="85" spans="1:2" x14ac:dyDescent="0.25">
      <c r="A85" s="53">
        <v>84</v>
      </c>
      <c r="B85" s="51" t="s">
        <v>1702</v>
      </c>
    </row>
    <row r="86" spans="1:2" x14ac:dyDescent="0.25">
      <c r="A86" s="53">
        <v>85</v>
      </c>
      <c r="B86" s="51" t="s">
        <v>1709</v>
      </c>
    </row>
    <row r="87" spans="1:2" x14ac:dyDescent="0.25">
      <c r="A87" s="53">
        <v>86</v>
      </c>
      <c r="B87" s="51" t="s">
        <v>1716</v>
      </c>
    </row>
    <row r="88" spans="1:2" x14ac:dyDescent="0.25">
      <c r="A88" s="53">
        <v>87</v>
      </c>
      <c r="B88" s="51" t="s">
        <v>1723</v>
      </c>
    </row>
    <row r="89" spans="1:2" x14ac:dyDescent="0.25">
      <c r="A89" s="53">
        <v>88</v>
      </c>
      <c r="B89" s="51" t="s">
        <v>1730</v>
      </c>
    </row>
    <row r="90" spans="1:2" x14ac:dyDescent="0.25">
      <c r="A90" s="53">
        <v>89</v>
      </c>
      <c r="B90" s="51" t="s">
        <v>1737</v>
      </c>
    </row>
    <row r="91" spans="1:2" x14ac:dyDescent="0.25">
      <c r="A91" s="53">
        <v>90</v>
      </c>
      <c r="B91" s="51" t="s">
        <v>1745</v>
      </c>
    </row>
    <row r="92" spans="1:2" x14ac:dyDescent="0.25">
      <c r="A92" s="53">
        <v>91</v>
      </c>
      <c r="B92" s="51" t="s">
        <v>1752</v>
      </c>
    </row>
    <row r="93" spans="1:2" x14ac:dyDescent="0.25">
      <c r="A93" s="51">
        <v>92</v>
      </c>
      <c r="B93" s="51" t="s">
        <v>1760</v>
      </c>
    </row>
    <row r="94" spans="1:2" x14ac:dyDescent="0.25">
      <c r="A94" s="51">
        <v>93</v>
      </c>
      <c r="B94" s="51" t="s">
        <v>1768</v>
      </c>
    </row>
    <row r="95" spans="1:2" x14ac:dyDescent="0.25">
      <c r="A95" s="51">
        <v>94</v>
      </c>
      <c r="B95" s="51" t="s">
        <v>1775</v>
      </c>
    </row>
    <row r="96" spans="1:2" x14ac:dyDescent="0.25">
      <c r="A96" s="51">
        <v>95</v>
      </c>
      <c r="B96" s="51" t="s">
        <v>1783</v>
      </c>
    </row>
    <row r="97" spans="1:2" x14ac:dyDescent="0.25">
      <c r="A97" s="51">
        <v>972</v>
      </c>
      <c r="B97" s="51" t="s">
        <v>1792</v>
      </c>
    </row>
    <row r="98" spans="1:2" x14ac:dyDescent="0.25">
      <c r="A98" s="51">
        <v>973</v>
      </c>
      <c r="B98" s="51" t="s">
        <v>1799</v>
      </c>
    </row>
    <row r="99" spans="1:2" x14ac:dyDescent="0.25">
      <c r="A99" s="51">
        <v>974</v>
      </c>
      <c r="B99" s="51" t="s">
        <v>1807</v>
      </c>
    </row>
    <row r="100" spans="1:2" x14ac:dyDescent="0.25">
      <c r="A100" s="51">
        <v>975</v>
      </c>
      <c r="B100" s="51" t="s">
        <v>1815</v>
      </c>
    </row>
    <row r="101" spans="1:2" x14ac:dyDescent="0.25">
      <c r="A101" s="53">
        <v>976</v>
      </c>
      <c r="B101" s="51" t="s">
        <v>1822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10</vt:i4>
      </vt:variant>
    </vt:vector>
  </HeadingPairs>
  <TitlesOfParts>
    <vt:vector size="17" baseType="lpstr">
      <vt:lpstr>Recherche</vt:lpstr>
      <vt:lpstr>Comment utiliser ce fichier</vt:lpstr>
      <vt:lpstr>Liste branches</vt:lpstr>
      <vt:lpstr>Base poids</vt:lpstr>
      <vt:lpstr>Adresses</vt:lpstr>
      <vt:lpstr>Unions Départementales</vt:lpstr>
      <vt:lpstr>Départements</vt:lpstr>
      <vt:lpstr>Adresses</vt:lpstr>
      <vt:lpstr>branches</vt:lpstr>
      <vt:lpstr>dept</vt:lpstr>
      <vt:lpstr>Liste</vt:lpstr>
      <vt:lpstr>listo</vt:lpstr>
      <vt:lpstr>listou</vt:lpstr>
      <vt:lpstr>POIDS</vt:lpstr>
      <vt:lpstr>Ref</vt:lpstr>
      <vt:lpstr>UD</vt:lpstr>
      <vt:lpstr>val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DESPHIEUX, Jean (DGT)</dc:creator>
  <cp:lastModifiedBy>LAMMENS, Gabrielle (DGT/EXTERNES)</cp:lastModifiedBy>
  <dcterms:created xsi:type="dcterms:W3CDTF">2018-05-22T07:53:53Z</dcterms:created>
  <dcterms:modified xsi:type="dcterms:W3CDTF">2025-03-14T15:34:00Z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139eef-7083-4b90-bc28-3a038515d24b_Enabled">
    <vt:lpwstr>true</vt:lpwstr>
  </property>
  <property fmtid="{D5CDD505-2E9C-101B-9397-08002B2CF9AE}" pid="3" name="MSIP_Label_1e139eef-7083-4b90-bc28-3a038515d24b_SetDate">
    <vt:lpwstr>2023-12-06T16:39:47Z</vt:lpwstr>
  </property>
  <property fmtid="{D5CDD505-2E9C-101B-9397-08002B2CF9AE}" pid="4" name="MSIP_Label_1e139eef-7083-4b90-bc28-3a038515d24b_Method">
    <vt:lpwstr>Privileged</vt:lpwstr>
  </property>
  <property fmtid="{D5CDD505-2E9C-101B-9397-08002B2CF9AE}" pid="5" name="MSIP_Label_1e139eef-7083-4b90-bc28-3a038515d24b_Name">
    <vt:lpwstr>[Prod v4] C2 - Standard</vt:lpwstr>
  </property>
  <property fmtid="{D5CDD505-2E9C-101B-9397-08002B2CF9AE}" pid="6" name="MSIP_Label_1e139eef-7083-4b90-bc28-3a038515d24b_SiteId">
    <vt:lpwstr>035e5292-5a25-4509-bb08-a555f7d31a8b</vt:lpwstr>
  </property>
  <property fmtid="{D5CDD505-2E9C-101B-9397-08002B2CF9AE}" pid="7" name="MSIP_Label_1e139eef-7083-4b90-bc28-3a038515d24b_ActionId">
    <vt:lpwstr>e944f8cf-102a-4494-9fe7-19c217d8f345</vt:lpwstr>
  </property>
  <property fmtid="{D5CDD505-2E9C-101B-9397-08002B2CF9AE}" pid="8" name="MSIP_Label_1e139eef-7083-4b90-bc28-3a038515d24b_ContentBits">
    <vt:lpwstr>0</vt:lpwstr>
  </property>
</Properties>
</file>